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 activeTab="2"/>
  </bookViews>
  <sheets>
    <sheet name="Predavanja" sheetId="1" r:id="rId1"/>
    <sheet name="Vežbe" sheetId="2" r:id="rId2"/>
    <sheet name="Bodovi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3" l="1"/>
  <c r="D41" i="3"/>
  <c r="E40" i="3"/>
  <c r="D40" i="3"/>
  <c r="E39" i="3"/>
  <c r="D39" i="3"/>
  <c r="E38" i="3"/>
  <c r="D38" i="3"/>
  <c r="E37" i="3"/>
  <c r="D37" i="3"/>
  <c r="E36" i="3"/>
  <c r="D36" i="3"/>
  <c r="D35" i="3"/>
  <c r="E34" i="3"/>
  <c r="D34" i="3"/>
  <c r="F34" i="3" s="1"/>
  <c r="K34" i="3" s="1"/>
  <c r="E33" i="3"/>
  <c r="D33" i="3"/>
  <c r="E32" i="3"/>
  <c r="D32" i="3"/>
  <c r="F32" i="3" s="1"/>
  <c r="K32" i="3" s="1"/>
  <c r="E31" i="3"/>
  <c r="D31" i="3"/>
  <c r="F31" i="3" s="1"/>
  <c r="K31" i="3" s="1"/>
  <c r="E30" i="3"/>
  <c r="D30" i="3"/>
  <c r="F30" i="3" s="1"/>
  <c r="K30" i="3" s="1"/>
  <c r="E29" i="3"/>
  <c r="D29" i="3"/>
  <c r="F29" i="3" s="1"/>
  <c r="K29" i="3" s="1"/>
  <c r="E28" i="3"/>
  <c r="D28" i="3"/>
  <c r="F28" i="3" s="1"/>
  <c r="K28" i="3" s="1"/>
  <c r="E27" i="3"/>
  <c r="D27" i="3"/>
  <c r="F27" i="3" s="1"/>
  <c r="K27" i="3" s="1"/>
  <c r="E26" i="3"/>
  <c r="D26" i="3"/>
  <c r="F26" i="3" s="1"/>
  <c r="K26" i="3" s="1"/>
  <c r="E25" i="3"/>
  <c r="D25" i="3"/>
  <c r="F25" i="3" s="1"/>
  <c r="K25" i="3" s="1"/>
  <c r="E24" i="3"/>
  <c r="D24" i="3"/>
  <c r="F24" i="3" s="1"/>
  <c r="K24" i="3" s="1"/>
  <c r="E23" i="3"/>
  <c r="D23" i="3"/>
  <c r="F23" i="3" s="1"/>
  <c r="K23" i="3" s="1"/>
  <c r="E22" i="3"/>
  <c r="D22" i="3"/>
  <c r="F22" i="3" s="1"/>
  <c r="K22" i="3" s="1"/>
  <c r="E21" i="3"/>
  <c r="D21" i="3"/>
  <c r="F21" i="3" s="1"/>
  <c r="K21" i="3" s="1"/>
  <c r="E20" i="3"/>
  <c r="D20" i="3"/>
  <c r="F20" i="3" s="1"/>
  <c r="K20" i="3" s="1"/>
  <c r="E19" i="3"/>
  <c r="D19" i="3"/>
  <c r="F19" i="3" s="1"/>
  <c r="K19" i="3" s="1"/>
  <c r="E18" i="3"/>
  <c r="D18" i="3"/>
  <c r="F18" i="3" s="1"/>
  <c r="K18" i="3" s="1"/>
  <c r="E17" i="3"/>
  <c r="D17" i="3"/>
  <c r="F17" i="3" s="1"/>
  <c r="K17" i="3" s="1"/>
  <c r="E16" i="3"/>
  <c r="D16" i="3"/>
  <c r="F16" i="3" s="1"/>
  <c r="K16" i="3" s="1"/>
  <c r="E15" i="3"/>
  <c r="D15" i="3"/>
  <c r="F15" i="3" s="1"/>
  <c r="K15" i="3" s="1"/>
  <c r="E14" i="3"/>
  <c r="D14" i="3"/>
  <c r="F14" i="3" s="1"/>
  <c r="K14" i="3" s="1"/>
  <c r="E13" i="3"/>
  <c r="D13" i="3"/>
  <c r="F13" i="3" s="1"/>
  <c r="K13" i="3" s="1"/>
  <c r="E12" i="3"/>
  <c r="D12" i="3"/>
  <c r="F12" i="3" s="1"/>
  <c r="K12" i="3" s="1"/>
  <c r="D11" i="3"/>
  <c r="E10" i="3"/>
  <c r="D10" i="3"/>
  <c r="E9" i="3"/>
  <c r="D9" i="3"/>
  <c r="E8" i="3"/>
  <c r="D8" i="3"/>
  <c r="E7" i="3"/>
  <c r="D7" i="3"/>
  <c r="E6" i="3"/>
  <c r="D6" i="3"/>
  <c r="E5" i="3"/>
  <c r="D5" i="3"/>
  <c r="D4" i="3"/>
  <c r="E3" i="3"/>
  <c r="D3" i="3"/>
  <c r="F3" i="3" s="1"/>
  <c r="K3" i="3" s="1"/>
  <c r="E2" i="3"/>
  <c r="D2" i="3"/>
  <c r="F2" i="3" s="1"/>
  <c r="K2" i="3" s="1"/>
  <c r="E4" i="3"/>
  <c r="E11" i="3"/>
  <c r="E35" i="3"/>
  <c r="E41" i="3"/>
  <c r="E42" i="3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2" i="2"/>
  <c r="M58" i="2"/>
  <c r="L58" i="2"/>
  <c r="K58" i="2"/>
  <c r="J58" i="2"/>
  <c r="I58" i="2"/>
  <c r="H58" i="2"/>
  <c r="G58" i="2"/>
  <c r="F58" i="2"/>
  <c r="E58" i="2"/>
  <c r="D58" i="2"/>
  <c r="C58" i="2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2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C58" i="1"/>
  <c r="D58" i="1"/>
  <c r="F33" i="3" l="1"/>
  <c r="K33" i="3" s="1"/>
  <c r="F4" i="3"/>
  <c r="K4" i="3" s="1"/>
  <c r="F5" i="3"/>
  <c r="K5" i="3" s="1"/>
  <c r="F7" i="3"/>
  <c r="K7" i="3" s="1"/>
  <c r="F9" i="3"/>
  <c r="K9" i="3" s="1"/>
  <c r="F11" i="3"/>
  <c r="K11" i="3" s="1"/>
  <c r="F36" i="3"/>
  <c r="K36" i="3" s="1"/>
  <c r="F38" i="3"/>
  <c r="K38" i="3" s="1"/>
  <c r="F40" i="3"/>
  <c r="K40" i="3" s="1"/>
  <c r="F6" i="3"/>
  <c r="K6" i="3" s="1"/>
  <c r="F8" i="3"/>
  <c r="K8" i="3" s="1"/>
  <c r="F10" i="3"/>
  <c r="K10" i="3" s="1"/>
  <c r="F37" i="3"/>
  <c r="K37" i="3" s="1"/>
  <c r="F39" i="3"/>
  <c r="K39" i="3" s="1"/>
  <c r="F41" i="3"/>
  <c r="K41" i="3" s="1"/>
  <c r="F35" i="3"/>
  <c r="K35" i="3" s="1"/>
  <c r="F42" i="3"/>
  <c r="K42" i="3" s="1"/>
</calcChain>
</file>

<file path=xl/sharedStrings.xml><?xml version="1.0" encoding="utf-8"?>
<sst xmlns="http://schemas.openxmlformats.org/spreadsheetml/2006/main" count="309" uniqueCount="144">
  <si>
    <t>Презиме и име</t>
  </si>
  <si>
    <t>Романић Мина</t>
  </si>
  <si>
    <t>Коцић Гаврило</t>
  </si>
  <si>
    <t>Бабић Кристина</t>
  </si>
  <si>
    <t>Богићевић Лидија</t>
  </si>
  <si>
    <t>Дашић Даница</t>
  </si>
  <si>
    <t>Божовић Ања</t>
  </si>
  <si>
    <t>Печиноћевић Анђела</t>
  </si>
  <si>
    <t>Андрић Андријана</t>
  </si>
  <si>
    <t>Јањић Александар</t>
  </si>
  <si>
    <t>Милић Виктор</t>
  </si>
  <si>
    <t>Јовановић Тамара</t>
  </si>
  <si>
    <t>Јовичић Тамара</t>
  </si>
  <si>
    <t>Тодоровић Јелена</t>
  </si>
  <si>
    <t>Стојановић Милица</t>
  </si>
  <si>
    <t>Штиклица Соња</t>
  </si>
  <si>
    <t>Симић Емилија</t>
  </si>
  <si>
    <t>Златковић Емилија</t>
  </si>
  <si>
    <t>Ковачевић Сања</t>
  </si>
  <si>
    <t>Никодијевић Магдалена</t>
  </si>
  <si>
    <t>Секулић Стефан</t>
  </si>
  <si>
    <t>Ристић Марко</t>
  </si>
  <si>
    <t>Радосављевић Андрија</t>
  </si>
  <si>
    <t>Симоновић Анастасија</t>
  </si>
  <si>
    <t>Тешић Марија</t>
  </si>
  <si>
    <t>Мијаиловић Мина</t>
  </si>
  <si>
    <t>Голубић Анастасија</t>
  </si>
  <si>
    <t>Петровић Ђорђе</t>
  </si>
  <si>
    <t>Гавриловић Нина</t>
  </si>
  <si>
    <t>Родић Софија</t>
  </si>
  <si>
    <t>Новаковић Теа</t>
  </si>
  <si>
    <t>Милановић Татјана</t>
  </si>
  <si>
    <t>Гуглиелми Ангела</t>
  </si>
  <si>
    <t>Тодоровић Анита</t>
  </si>
  <si>
    <t>Кнежевић Лидија</t>
  </si>
  <si>
    <t>Вујанић Јована</t>
  </si>
  <si>
    <t>Милошевић Вук</t>
  </si>
  <si>
    <t>Стојановић Јована</t>
  </si>
  <si>
    <t>Богдановић Наташа</t>
  </si>
  <si>
    <t>Петровић Даница</t>
  </si>
  <si>
    <t>Стошић Eмилија</t>
  </si>
  <si>
    <t>Крстоношић Алекса</t>
  </si>
  <si>
    <t>Аћимовић Кристина</t>
  </si>
  <si>
    <t>Џаврић Ана</t>
  </si>
  <si>
    <t>Дабижљевић Ана</t>
  </si>
  <si>
    <t>Симић Вања</t>
  </si>
  <si>
    <t>Јеремић Мина</t>
  </si>
  <si>
    <t>Гајовић Тијана</t>
  </si>
  <si>
    <t>Станојковски Невена</t>
  </si>
  <si>
    <t>Мунитлак Невена</t>
  </si>
  <si>
    <t>Крнић Милован</t>
  </si>
  <si>
    <t>Стаменковић Сара</t>
  </si>
  <si>
    <t>Марковић Мила</t>
  </si>
  <si>
    <t>Грдић Александра</t>
  </si>
  <si>
    <t>Попадић Јелена</t>
  </si>
  <si>
    <t>Кнежевић Гојко</t>
  </si>
  <si>
    <t>3.10.2024.</t>
  </si>
  <si>
    <t>2022/0035</t>
  </si>
  <si>
    <t>Анђела Бирташевић</t>
  </si>
  <si>
    <t>Индекс</t>
  </si>
  <si>
    <t>2016/0026</t>
  </si>
  <si>
    <t>2017/0010</t>
  </si>
  <si>
    <t>2017/0063</t>
  </si>
  <si>
    <t>2017/0080</t>
  </si>
  <si>
    <t>2018/0029</t>
  </si>
  <si>
    <t>2018/0034</t>
  </si>
  <si>
    <t>2018/0045</t>
  </si>
  <si>
    <t>2018/0050</t>
  </si>
  <si>
    <t>2018/0051</t>
  </si>
  <si>
    <t>2018/0054</t>
  </si>
  <si>
    <t>2019/0009</t>
  </si>
  <si>
    <t>2019/0054</t>
  </si>
  <si>
    <t>2019/0056</t>
  </si>
  <si>
    <t>2019/0060</t>
  </si>
  <si>
    <t>2019/0066</t>
  </si>
  <si>
    <t>2020/0035</t>
  </si>
  <si>
    <t>2020/0051</t>
  </si>
  <si>
    <t>2010/0081</t>
  </si>
  <si>
    <t>2015/0068</t>
  </si>
  <si>
    <t>2015/0075</t>
  </si>
  <si>
    <t>2016/0069</t>
  </si>
  <si>
    <t>2021/0017</t>
  </si>
  <si>
    <t>2021/0021</t>
  </si>
  <si>
    <t>2021/0023</t>
  </si>
  <si>
    <t>2021/0024</t>
  </si>
  <si>
    <t>2021/0032</t>
  </si>
  <si>
    <t>2022/0001</t>
  </si>
  <si>
    <t>2022/0003</t>
  </si>
  <si>
    <t>2022/0004</t>
  </si>
  <si>
    <t>2022/0005</t>
  </si>
  <si>
    <t>2022/0006</t>
  </si>
  <si>
    <t>2022/0007</t>
  </si>
  <si>
    <t>2022/0008</t>
  </si>
  <si>
    <t>2022/0010</t>
  </si>
  <si>
    <t>2022/0011</t>
  </si>
  <si>
    <t>2022/0012</t>
  </si>
  <si>
    <t>2022/0013</t>
  </si>
  <si>
    <t>2022/0015</t>
  </si>
  <si>
    <t>2022/0016</t>
  </si>
  <si>
    <t>2022/0019</t>
  </si>
  <si>
    <t>2022/0020</t>
  </si>
  <si>
    <t>2022/0021</t>
  </si>
  <si>
    <t>2022/0026</t>
  </si>
  <si>
    <t>2022/0028</t>
  </si>
  <si>
    <t>2022/0029</t>
  </si>
  <si>
    <t>2022/0032</t>
  </si>
  <si>
    <t>2022/0033</t>
  </si>
  <si>
    <t>2022/0039</t>
  </si>
  <si>
    <t>2022/0041</t>
  </si>
  <si>
    <t>2022/0043</t>
  </si>
  <si>
    <t>2022/0044</t>
  </si>
  <si>
    <t>2022/0046</t>
  </si>
  <si>
    <t>2023/0047</t>
  </si>
  <si>
    <t>2023/0050</t>
  </si>
  <si>
    <t>2024/0011</t>
  </si>
  <si>
    <t>2.10.2024.</t>
  </si>
  <si>
    <t>9.10.2024.</t>
  </si>
  <si>
    <t>10.10.2024.</t>
  </si>
  <si>
    <t>16.10.2024.</t>
  </si>
  <si>
    <t>17.10.2024.</t>
  </si>
  <si>
    <t>23.10.2024.</t>
  </si>
  <si>
    <t>30.10.2024.</t>
  </si>
  <si>
    <t>30.10.2024. (14-16 h)</t>
  </si>
  <si>
    <t>6.11.2024.</t>
  </si>
  <si>
    <t>7.11.2024.</t>
  </si>
  <si>
    <t>13.11.2024.</t>
  </si>
  <si>
    <t>14.11.2024.</t>
  </si>
  <si>
    <t>20.11.2024.</t>
  </si>
  <si>
    <t>21.11.2024.</t>
  </si>
  <si>
    <t>27.11.2024.</t>
  </si>
  <si>
    <t>28.11.2024.</t>
  </si>
  <si>
    <t>30.11.2024.</t>
  </si>
  <si>
    <t>24.10.2024.</t>
  </si>
  <si>
    <t>31.10.2025.</t>
  </si>
  <si>
    <t>Р. бр.</t>
  </si>
  <si>
    <t>Присуство на предавањима (макс 2.5)</t>
  </si>
  <si>
    <t>Присуство на вежбама (макс 2.5)</t>
  </si>
  <si>
    <t>1 kolok</t>
  </si>
  <si>
    <t>2 kolok</t>
  </si>
  <si>
    <t>kolok</t>
  </si>
  <si>
    <t>ispit</t>
  </si>
  <si>
    <t>ukupno</t>
  </si>
  <si>
    <t>ocena</t>
  </si>
  <si>
    <t>Predavanja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</si>
</sst>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8"/>
  <sheetViews>
    <sheetView topLeftCell="A25" zoomScale="80" zoomScaleNormal="80" workbookViewId="0">
      <selection activeCell="A57" sqref="A57:XFD57"/>
    </sheetView>
  </sheetViews>
  <sheetFormatPr defaultRowHeight="15" x14ac:dyDescent="0.25"/>
  <cols>
    <col min="1" max="1" width="10.140625" style="1" customWidth="1"/>
    <col min="2" max="2" width="21.7109375" style="1" bestFit="1" customWidth="1"/>
    <col min="3" max="5" width="9.7109375" style="1" bestFit="1" customWidth="1"/>
    <col min="6" max="10" width="10.7109375" style="1" bestFit="1" customWidth="1"/>
    <col min="11" max="11" width="18.5703125" style="1" bestFit="1" customWidth="1"/>
    <col min="12" max="13" width="9.7109375" style="1" bestFit="1" customWidth="1"/>
    <col min="14" max="18" width="10.7109375" style="1" bestFit="1" customWidth="1"/>
    <col min="19" max="19" width="10.7109375" style="1" customWidth="1"/>
    <col min="20" max="20" width="11.42578125" style="1" bestFit="1" customWidth="1"/>
  </cols>
  <sheetData>
    <row r="1" spans="1:21" x14ac:dyDescent="0.25">
      <c r="A1" s="2" t="s">
        <v>59</v>
      </c>
      <c r="B1" s="2" t="s">
        <v>0</v>
      </c>
      <c r="C1" s="5" t="s">
        <v>115</v>
      </c>
      <c r="D1" s="5" t="s">
        <v>56</v>
      </c>
      <c r="E1" s="5" t="s">
        <v>116</v>
      </c>
      <c r="F1" s="5" t="s">
        <v>117</v>
      </c>
      <c r="G1" s="5" t="s">
        <v>118</v>
      </c>
      <c r="H1" s="5" t="s">
        <v>119</v>
      </c>
      <c r="I1" s="5" t="s">
        <v>120</v>
      </c>
      <c r="J1" s="5" t="s">
        <v>121</v>
      </c>
      <c r="K1" s="5" t="s">
        <v>122</v>
      </c>
      <c r="L1" s="5" t="s">
        <v>123</v>
      </c>
      <c r="M1" s="5" t="s">
        <v>124</v>
      </c>
      <c r="N1" s="5" t="s">
        <v>125</v>
      </c>
      <c r="O1" s="5" t="s">
        <v>126</v>
      </c>
      <c r="P1" s="5" t="s">
        <v>127</v>
      </c>
      <c r="Q1" s="5" t="s">
        <v>128</v>
      </c>
      <c r="R1" s="5" t="s">
        <v>129</v>
      </c>
      <c r="S1" s="5" t="s">
        <v>130</v>
      </c>
      <c r="T1" s="5" t="s">
        <v>131</v>
      </c>
    </row>
    <row r="2" spans="1:21" x14ac:dyDescent="0.25">
      <c r="A2" s="3" t="s">
        <v>60</v>
      </c>
      <c r="B2" s="3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>
        <f>SUM(C2:T2)</f>
        <v>0</v>
      </c>
    </row>
    <row r="3" spans="1:21" x14ac:dyDescent="0.25">
      <c r="A3" s="3" t="s">
        <v>61</v>
      </c>
      <c r="B3" s="3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>
        <f t="shared" ref="U3:U57" si="0">SUM(C3:T3)</f>
        <v>0</v>
      </c>
    </row>
    <row r="4" spans="1:21" x14ac:dyDescent="0.25">
      <c r="A4" s="3" t="s">
        <v>62</v>
      </c>
      <c r="B4" s="3" t="s">
        <v>3</v>
      </c>
      <c r="C4" s="5"/>
      <c r="D4" s="5"/>
      <c r="E4" s="5"/>
      <c r="F4" s="5">
        <v>1</v>
      </c>
      <c r="G4" s="5"/>
      <c r="H4" s="5"/>
      <c r="I4" s="5"/>
      <c r="J4" s="5"/>
      <c r="K4" s="5">
        <v>1</v>
      </c>
      <c r="L4" s="5"/>
      <c r="M4" s="5"/>
      <c r="N4" s="5"/>
      <c r="O4" s="5"/>
      <c r="P4" s="5"/>
      <c r="Q4" s="5"/>
      <c r="R4" s="5"/>
      <c r="S4" s="5"/>
      <c r="T4" s="5"/>
      <c r="U4">
        <f t="shared" si="0"/>
        <v>2</v>
      </c>
    </row>
    <row r="5" spans="1:21" x14ac:dyDescent="0.25">
      <c r="A5" s="3" t="s">
        <v>63</v>
      </c>
      <c r="B5" s="3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>
        <f t="shared" si="0"/>
        <v>0</v>
      </c>
    </row>
    <row r="6" spans="1:21" x14ac:dyDescent="0.25">
      <c r="A6" s="3" t="s">
        <v>64</v>
      </c>
      <c r="B6" s="3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>
        <f t="shared" si="0"/>
        <v>0</v>
      </c>
    </row>
    <row r="7" spans="1:21" x14ac:dyDescent="0.25">
      <c r="A7" s="3" t="s">
        <v>65</v>
      </c>
      <c r="B7" s="3" t="s">
        <v>6</v>
      </c>
      <c r="C7" s="5"/>
      <c r="D7" s="5"/>
      <c r="E7" s="5">
        <v>1</v>
      </c>
      <c r="F7" s="5"/>
      <c r="G7" s="5">
        <v>1</v>
      </c>
      <c r="H7" s="5"/>
      <c r="I7" s="5"/>
      <c r="J7" s="5"/>
      <c r="K7" s="5">
        <v>1</v>
      </c>
      <c r="L7" s="5"/>
      <c r="M7" s="5">
        <v>1</v>
      </c>
      <c r="N7" s="5"/>
      <c r="O7" s="5"/>
      <c r="P7" s="5"/>
      <c r="Q7" s="5"/>
      <c r="R7" s="5"/>
      <c r="S7" s="5"/>
      <c r="T7" s="5">
        <v>1</v>
      </c>
      <c r="U7">
        <f t="shared" si="0"/>
        <v>5</v>
      </c>
    </row>
    <row r="8" spans="1:21" x14ac:dyDescent="0.25">
      <c r="A8" s="3" t="s">
        <v>66</v>
      </c>
      <c r="B8" s="3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>
        <f t="shared" si="0"/>
        <v>0</v>
      </c>
    </row>
    <row r="9" spans="1:21" x14ac:dyDescent="0.25">
      <c r="A9" s="3" t="s">
        <v>67</v>
      </c>
      <c r="B9" s="3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>
        <f t="shared" si="0"/>
        <v>0</v>
      </c>
    </row>
    <row r="10" spans="1:21" x14ac:dyDescent="0.25">
      <c r="A10" s="3" t="s">
        <v>68</v>
      </c>
      <c r="B10" s="3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>
        <f t="shared" si="0"/>
        <v>0</v>
      </c>
    </row>
    <row r="11" spans="1:21" x14ac:dyDescent="0.25">
      <c r="A11" s="3" t="s">
        <v>69</v>
      </c>
      <c r="B11" s="3" t="s">
        <v>10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>
        <f t="shared" si="0"/>
        <v>0</v>
      </c>
    </row>
    <row r="12" spans="1:21" x14ac:dyDescent="0.25">
      <c r="A12" s="3" t="s">
        <v>70</v>
      </c>
      <c r="B12" s="3" t="s">
        <v>11</v>
      </c>
      <c r="C12" s="5"/>
      <c r="D12" s="5"/>
      <c r="E12" s="5"/>
      <c r="F12" s="5"/>
      <c r="G12" s="5"/>
      <c r="H12" s="5">
        <v>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>
        <f t="shared" si="0"/>
        <v>1</v>
      </c>
    </row>
    <row r="13" spans="1:21" x14ac:dyDescent="0.25">
      <c r="A13" s="3" t="s">
        <v>71</v>
      </c>
      <c r="B13" s="3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>
        <f t="shared" si="0"/>
        <v>0</v>
      </c>
    </row>
    <row r="14" spans="1:21" x14ac:dyDescent="0.25">
      <c r="A14" s="3" t="s">
        <v>72</v>
      </c>
      <c r="B14" s="3" t="s">
        <v>13</v>
      </c>
      <c r="C14" s="5"/>
      <c r="D14" s="5"/>
      <c r="E14" s="5">
        <v>1</v>
      </c>
      <c r="F14" s="5"/>
      <c r="G14" s="5">
        <v>1</v>
      </c>
      <c r="H14" s="5">
        <v>1</v>
      </c>
      <c r="I14" s="5"/>
      <c r="J14" s="5">
        <v>1</v>
      </c>
      <c r="K14" s="5"/>
      <c r="L14" s="5"/>
      <c r="M14" s="5">
        <v>1</v>
      </c>
      <c r="N14" s="5">
        <v>1</v>
      </c>
      <c r="O14" s="5"/>
      <c r="P14" s="5">
        <v>1</v>
      </c>
      <c r="Q14" s="5"/>
      <c r="R14" s="5"/>
      <c r="S14" s="5"/>
      <c r="T14" s="5"/>
      <c r="U14">
        <f t="shared" si="0"/>
        <v>7</v>
      </c>
    </row>
    <row r="15" spans="1:21" x14ac:dyDescent="0.25">
      <c r="A15" s="3" t="s">
        <v>73</v>
      </c>
      <c r="B15" s="3" t="s">
        <v>14</v>
      </c>
      <c r="C15" s="5"/>
      <c r="D15" s="5"/>
      <c r="E15" s="5">
        <v>1</v>
      </c>
      <c r="F15" s="5"/>
      <c r="G15" s="5">
        <v>1</v>
      </c>
      <c r="H15" s="5"/>
      <c r="I15" s="5">
        <v>1</v>
      </c>
      <c r="J15" s="5">
        <v>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>
        <f t="shared" si="0"/>
        <v>4</v>
      </c>
    </row>
    <row r="16" spans="1:21" x14ac:dyDescent="0.25">
      <c r="A16" s="3" t="s">
        <v>74</v>
      </c>
      <c r="B16" s="3" t="s">
        <v>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>
        <f t="shared" si="0"/>
        <v>0</v>
      </c>
    </row>
    <row r="17" spans="1:21" x14ac:dyDescent="0.25">
      <c r="A17" s="3" t="s">
        <v>75</v>
      </c>
      <c r="B17" s="3" t="s">
        <v>16</v>
      </c>
      <c r="C17" s="5"/>
      <c r="D17" s="5"/>
      <c r="E17" s="5"/>
      <c r="F17" s="5"/>
      <c r="G17" s="5"/>
      <c r="H17" s="5">
        <v>1</v>
      </c>
      <c r="I17" s="5">
        <v>1</v>
      </c>
      <c r="J17" s="5"/>
      <c r="K17" s="5">
        <v>1</v>
      </c>
      <c r="L17" s="5"/>
      <c r="M17" s="5">
        <v>1</v>
      </c>
      <c r="N17" s="5">
        <v>1</v>
      </c>
      <c r="O17" s="5"/>
      <c r="P17" s="5"/>
      <c r="Q17" s="5"/>
      <c r="R17" s="5">
        <v>1</v>
      </c>
      <c r="S17" s="5"/>
      <c r="T17" s="5"/>
      <c r="U17">
        <f t="shared" si="0"/>
        <v>6</v>
      </c>
    </row>
    <row r="18" spans="1:21" x14ac:dyDescent="0.25">
      <c r="A18" s="3" t="s">
        <v>76</v>
      </c>
      <c r="B18" s="3" t="s">
        <v>17</v>
      </c>
      <c r="C18" s="5"/>
      <c r="D18" s="5"/>
      <c r="E18" s="5"/>
      <c r="F18" s="5"/>
      <c r="G18" s="5"/>
      <c r="H18" s="5"/>
      <c r="I18" s="5"/>
      <c r="J18" s="5"/>
      <c r="K18" s="5">
        <v>1</v>
      </c>
      <c r="L18" s="5"/>
      <c r="M18" s="5"/>
      <c r="N18" s="5"/>
      <c r="O18" s="5"/>
      <c r="P18" s="5">
        <v>1</v>
      </c>
      <c r="Q18" s="5"/>
      <c r="R18" s="5">
        <v>1</v>
      </c>
      <c r="S18" s="5"/>
      <c r="T18" s="5"/>
      <c r="U18">
        <f t="shared" si="0"/>
        <v>3</v>
      </c>
    </row>
    <row r="19" spans="1:21" x14ac:dyDescent="0.25">
      <c r="A19" s="4" t="s">
        <v>77</v>
      </c>
      <c r="B19" s="4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>
        <f t="shared" si="0"/>
        <v>0</v>
      </c>
    </row>
    <row r="20" spans="1:21" x14ac:dyDescent="0.25">
      <c r="A20" s="4" t="s">
        <v>78</v>
      </c>
      <c r="B20" s="4" t="s">
        <v>19</v>
      </c>
      <c r="C20" s="5"/>
      <c r="D20" s="5"/>
      <c r="E20" s="5"/>
      <c r="F20" s="5">
        <v>1</v>
      </c>
      <c r="G20" s="5"/>
      <c r="H20" s="5"/>
      <c r="I20" s="5"/>
      <c r="J20" s="5"/>
      <c r="K20" s="5">
        <v>1</v>
      </c>
      <c r="L20" s="5"/>
      <c r="M20" s="5"/>
      <c r="N20" s="5"/>
      <c r="O20" s="5"/>
      <c r="P20" s="5"/>
      <c r="Q20" s="5"/>
      <c r="R20" s="5"/>
      <c r="S20" s="5"/>
      <c r="T20" s="5"/>
      <c r="U20">
        <f t="shared" si="0"/>
        <v>2</v>
      </c>
    </row>
    <row r="21" spans="1:21" x14ac:dyDescent="0.25">
      <c r="A21" s="4" t="s">
        <v>79</v>
      </c>
      <c r="B21" s="4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>
        <f t="shared" si="0"/>
        <v>0</v>
      </c>
    </row>
    <row r="22" spans="1:21" x14ac:dyDescent="0.25">
      <c r="A22" s="4" t="s">
        <v>80</v>
      </c>
      <c r="B22" s="4" t="s">
        <v>21</v>
      </c>
      <c r="C22" s="5"/>
      <c r="D22" s="5">
        <v>1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>
        <f t="shared" si="0"/>
        <v>4</v>
      </c>
    </row>
    <row r="23" spans="1:21" x14ac:dyDescent="0.25">
      <c r="A23" s="4" t="s">
        <v>81</v>
      </c>
      <c r="B23" s="4" t="s">
        <v>22</v>
      </c>
      <c r="C23" s="5"/>
      <c r="D23" s="5">
        <v>1</v>
      </c>
      <c r="E23" s="5"/>
      <c r="F23" s="5"/>
      <c r="G23" s="5"/>
      <c r="H23" s="5"/>
      <c r="I23" s="5"/>
      <c r="J23" s="5"/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>
        <f t="shared" si="0"/>
        <v>2</v>
      </c>
    </row>
    <row r="24" spans="1:21" x14ac:dyDescent="0.25">
      <c r="A24" s="4" t="s">
        <v>82</v>
      </c>
      <c r="B24" s="4" t="s">
        <v>23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/>
      <c r="K24" s="5">
        <v>1</v>
      </c>
      <c r="L24" s="5">
        <v>1</v>
      </c>
      <c r="M24" s="5">
        <v>1</v>
      </c>
      <c r="N24" s="5">
        <v>1</v>
      </c>
      <c r="O24" s="5"/>
      <c r="P24" s="5">
        <v>1</v>
      </c>
      <c r="Q24" s="5"/>
      <c r="R24" s="5">
        <v>1</v>
      </c>
      <c r="S24" s="5"/>
      <c r="T24" s="5"/>
      <c r="U24">
        <f t="shared" si="0"/>
        <v>13</v>
      </c>
    </row>
    <row r="25" spans="1:21" x14ac:dyDescent="0.25">
      <c r="A25" s="4" t="s">
        <v>83</v>
      </c>
      <c r="B25" s="4" t="s">
        <v>24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/>
      <c r="K25" s="5">
        <v>1</v>
      </c>
      <c r="L25" s="5">
        <v>1</v>
      </c>
      <c r="M25" s="5">
        <v>1</v>
      </c>
      <c r="N25" s="5">
        <v>1</v>
      </c>
      <c r="O25" s="5">
        <v>1</v>
      </c>
      <c r="P25" s="5"/>
      <c r="Q25" s="5"/>
      <c r="R25" s="5">
        <v>1</v>
      </c>
      <c r="S25" s="5">
        <v>1</v>
      </c>
      <c r="T25" s="5"/>
      <c r="U25">
        <f t="shared" si="0"/>
        <v>14</v>
      </c>
    </row>
    <row r="26" spans="1:21" x14ac:dyDescent="0.25">
      <c r="A26" s="4" t="s">
        <v>84</v>
      </c>
      <c r="B26" s="4" t="s">
        <v>25</v>
      </c>
      <c r="C26" s="5">
        <v>1</v>
      </c>
      <c r="D26" s="5">
        <v>1</v>
      </c>
      <c r="E26" s="5">
        <v>1</v>
      </c>
      <c r="F26" s="5">
        <v>1</v>
      </c>
      <c r="G26" s="5"/>
      <c r="H26" s="5">
        <v>1</v>
      </c>
      <c r="I26" s="5"/>
      <c r="J26" s="5"/>
      <c r="K26" s="5"/>
      <c r="L26" s="5">
        <v>1</v>
      </c>
      <c r="M26" s="5">
        <v>1</v>
      </c>
      <c r="N26" s="5"/>
      <c r="O26" s="5"/>
      <c r="P26" s="5"/>
      <c r="Q26" s="5"/>
      <c r="R26" s="5"/>
      <c r="S26" s="5"/>
      <c r="T26" s="5"/>
      <c r="U26">
        <f t="shared" si="0"/>
        <v>7</v>
      </c>
    </row>
    <row r="27" spans="1:21" x14ac:dyDescent="0.25">
      <c r="A27" s="4" t="s">
        <v>85</v>
      </c>
      <c r="B27" s="4" t="s">
        <v>26</v>
      </c>
      <c r="C27" s="5"/>
      <c r="D27" s="5"/>
      <c r="E27" s="5">
        <v>1</v>
      </c>
      <c r="F27" s="5">
        <v>1</v>
      </c>
      <c r="G27" s="5"/>
      <c r="H27" s="5"/>
      <c r="I27" s="5">
        <v>1</v>
      </c>
      <c r="J27" s="5">
        <v>1</v>
      </c>
      <c r="K27" s="5">
        <v>1</v>
      </c>
      <c r="L27" s="5">
        <v>1</v>
      </c>
      <c r="M27" s="5"/>
      <c r="N27" s="5">
        <v>1</v>
      </c>
      <c r="O27" s="5"/>
      <c r="P27" s="5">
        <v>1</v>
      </c>
      <c r="Q27" s="5"/>
      <c r="R27" s="5"/>
      <c r="S27" s="5"/>
      <c r="T27" s="5"/>
      <c r="U27">
        <f t="shared" si="0"/>
        <v>8</v>
      </c>
    </row>
    <row r="28" spans="1:21" x14ac:dyDescent="0.25">
      <c r="A28" s="4" t="s">
        <v>86</v>
      </c>
      <c r="B28" s="4" t="s">
        <v>27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/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/>
      <c r="P28" s="5"/>
      <c r="Q28" s="5"/>
      <c r="R28" s="5">
        <v>1</v>
      </c>
      <c r="S28" s="5"/>
      <c r="T28" s="5">
        <v>1</v>
      </c>
      <c r="U28">
        <f t="shared" si="0"/>
        <v>13</v>
      </c>
    </row>
    <row r="29" spans="1:21" x14ac:dyDescent="0.25">
      <c r="A29" s="4" t="s">
        <v>87</v>
      </c>
      <c r="B29" s="4" t="s">
        <v>28</v>
      </c>
      <c r="C29" s="5">
        <v>1</v>
      </c>
      <c r="D29" s="6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1</v>
      </c>
      <c r="Q29" s="5">
        <v>1</v>
      </c>
      <c r="R29" s="5">
        <v>1</v>
      </c>
      <c r="S29" s="5"/>
      <c r="T29" s="5">
        <v>1</v>
      </c>
      <c r="U29">
        <f t="shared" si="0"/>
        <v>17</v>
      </c>
    </row>
    <row r="30" spans="1:21" x14ac:dyDescent="0.25">
      <c r="A30" s="4" t="s">
        <v>88</v>
      </c>
      <c r="B30" s="4" t="s">
        <v>29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>
        <v>1</v>
      </c>
      <c r="K30" s="5"/>
      <c r="L30" s="5">
        <v>1</v>
      </c>
      <c r="M30" s="5">
        <v>1</v>
      </c>
      <c r="N30" s="5">
        <v>1</v>
      </c>
      <c r="O30" s="5">
        <v>1</v>
      </c>
      <c r="P30" s="5"/>
      <c r="Q30" s="5">
        <v>1</v>
      </c>
      <c r="R30" s="5">
        <v>1</v>
      </c>
      <c r="S30" s="5"/>
      <c r="T30" s="5">
        <v>1</v>
      </c>
      <c r="U30">
        <f t="shared" si="0"/>
        <v>15</v>
      </c>
    </row>
    <row r="31" spans="1:21" x14ac:dyDescent="0.25">
      <c r="A31" s="4" t="s">
        <v>89</v>
      </c>
      <c r="B31" s="4" t="s">
        <v>30</v>
      </c>
      <c r="C31" s="5">
        <v>1</v>
      </c>
      <c r="D31" s="5">
        <v>1</v>
      </c>
      <c r="E31" s="5">
        <v>1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/>
      <c r="L31" s="5">
        <v>1</v>
      </c>
      <c r="M31" s="5">
        <v>1</v>
      </c>
      <c r="N31" s="5"/>
      <c r="O31" s="5">
        <v>1</v>
      </c>
      <c r="P31" s="5"/>
      <c r="Q31" s="5">
        <v>1</v>
      </c>
      <c r="R31" s="5">
        <v>1</v>
      </c>
      <c r="S31" s="5"/>
      <c r="T31" s="5"/>
      <c r="U31">
        <f t="shared" si="0"/>
        <v>13</v>
      </c>
    </row>
    <row r="32" spans="1:21" x14ac:dyDescent="0.25">
      <c r="A32" s="4" t="s">
        <v>90</v>
      </c>
      <c r="B32" s="4" t="s">
        <v>31</v>
      </c>
      <c r="C32" s="5">
        <v>1</v>
      </c>
      <c r="D32" s="5">
        <v>1</v>
      </c>
      <c r="E32" s="5">
        <v>1</v>
      </c>
      <c r="F32" s="5">
        <v>1</v>
      </c>
      <c r="G32" s="5">
        <v>1</v>
      </c>
      <c r="H32" s="5"/>
      <c r="I32" s="5">
        <v>1</v>
      </c>
      <c r="J32" s="5">
        <v>1</v>
      </c>
      <c r="K32" s="5">
        <v>1</v>
      </c>
      <c r="L32" s="5">
        <v>1</v>
      </c>
      <c r="M32" s="5"/>
      <c r="N32" s="5">
        <v>1</v>
      </c>
      <c r="O32" s="5"/>
      <c r="P32" s="5">
        <v>1</v>
      </c>
      <c r="Q32" s="5"/>
      <c r="R32" s="5">
        <v>1</v>
      </c>
      <c r="S32" s="5"/>
      <c r="T32" s="5"/>
      <c r="U32">
        <f t="shared" si="0"/>
        <v>12</v>
      </c>
    </row>
    <row r="33" spans="1:21" x14ac:dyDescent="0.25">
      <c r="A33" s="4" t="s">
        <v>91</v>
      </c>
      <c r="B33" s="4" t="s">
        <v>32</v>
      </c>
      <c r="C33" s="5">
        <v>1</v>
      </c>
      <c r="D33" s="5">
        <v>1</v>
      </c>
      <c r="E33" s="5"/>
      <c r="F33" s="5">
        <v>1</v>
      </c>
      <c r="G33" s="5"/>
      <c r="H33" s="5"/>
      <c r="I33" s="5"/>
      <c r="J33" s="5"/>
      <c r="K33" s="5"/>
      <c r="L33" s="5">
        <v>1</v>
      </c>
      <c r="M33" s="5">
        <v>1</v>
      </c>
      <c r="N33" s="5">
        <v>1</v>
      </c>
      <c r="O33" s="5">
        <v>1</v>
      </c>
      <c r="P33" s="5"/>
      <c r="Q33" s="5"/>
      <c r="R33" s="5"/>
      <c r="S33" s="5"/>
      <c r="T33" s="5"/>
      <c r="U33">
        <f t="shared" si="0"/>
        <v>7</v>
      </c>
    </row>
    <row r="34" spans="1:21" x14ac:dyDescent="0.25">
      <c r="A34" s="4" t="s">
        <v>92</v>
      </c>
      <c r="B34" s="4" t="s">
        <v>33</v>
      </c>
      <c r="C34" s="5">
        <v>1</v>
      </c>
      <c r="D34" s="5">
        <v>1</v>
      </c>
      <c r="E34" s="5">
        <v>1</v>
      </c>
      <c r="F34" s="5"/>
      <c r="G34" s="5">
        <v>1</v>
      </c>
      <c r="H34" s="5">
        <v>1</v>
      </c>
      <c r="I34" s="5">
        <v>1</v>
      </c>
      <c r="J34" s="5"/>
      <c r="K34" s="5">
        <v>1</v>
      </c>
      <c r="L34" s="5">
        <v>1</v>
      </c>
      <c r="M34" s="5">
        <v>1</v>
      </c>
      <c r="N34" s="5">
        <v>1</v>
      </c>
      <c r="O34" s="5">
        <v>1</v>
      </c>
      <c r="P34" s="5">
        <v>1</v>
      </c>
      <c r="Q34" s="5"/>
      <c r="R34" s="5"/>
      <c r="S34" s="5">
        <v>1</v>
      </c>
      <c r="T34" s="5"/>
      <c r="U34">
        <f t="shared" si="0"/>
        <v>13</v>
      </c>
    </row>
    <row r="35" spans="1:21" x14ac:dyDescent="0.25">
      <c r="A35" s="4" t="s">
        <v>93</v>
      </c>
      <c r="B35" s="4" t="s">
        <v>34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>
        <f t="shared" si="0"/>
        <v>0</v>
      </c>
    </row>
    <row r="36" spans="1:21" x14ac:dyDescent="0.25">
      <c r="A36" s="4" t="s">
        <v>94</v>
      </c>
      <c r="B36" s="4" t="s">
        <v>35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 s="5">
        <v>1</v>
      </c>
      <c r="O36" s="5">
        <v>1</v>
      </c>
      <c r="P36" s="5">
        <v>1</v>
      </c>
      <c r="Q36" s="5">
        <v>1</v>
      </c>
      <c r="R36" s="5">
        <v>1</v>
      </c>
      <c r="S36" s="5">
        <v>1</v>
      </c>
      <c r="T36" s="5">
        <v>1</v>
      </c>
      <c r="U36">
        <f t="shared" si="0"/>
        <v>18</v>
      </c>
    </row>
    <row r="37" spans="1:21" x14ac:dyDescent="0.25">
      <c r="A37" s="4" t="s">
        <v>95</v>
      </c>
      <c r="B37" s="4" t="s">
        <v>36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>
        <v>1</v>
      </c>
      <c r="P37" s="5"/>
      <c r="Q37" s="5">
        <v>1</v>
      </c>
      <c r="R37" s="5"/>
      <c r="S37" s="5">
        <v>1</v>
      </c>
      <c r="T37" s="5"/>
      <c r="U37">
        <f t="shared" si="0"/>
        <v>3</v>
      </c>
    </row>
    <row r="38" spans="1:21" x14ac:dyDescent="0.25">
      <c r="A38" s="4" t="s">
        <v>96</v>
      </c>
      <c r="B38" s="4" t="s">
        <v>37</v>
      </c>
      <c r="C38" s="5">
        <v>1</v>
      </c>
      <c r="D38" s="5"/>
      <c r="E38" s="5">
        <v>1</v>
      </c>
      <c r="F38" s="5"/>
      <c r="G38" s="5">
        <v>1</v>
      </c>
      <c r="H38" s="5"/>
      <c r="I38" s="5"/>
      <c r="J38" s="5"/>
      <c r="K38" s="5">
        <v>1</v>
      </c>
      <c r="L38" s="5"/>
      <c r="M38" s="5"/>
      <c r="N38" s="5"/>
      <c r="O38" s="5"/>
      <c r="P38" s="5"/>
      <c r="Q38" s="5"/>
      <c r="R38" s="5"/>
      <c r="S38" s="5"/>
      <c r="T38" s="5"/>
      <c r="U38">
        <f t="shared" si="0"/>
        <v>4</v>
      </c>
    </row>
    <row r="39" spans="1:21" x14ac:dyDescent="0.25">
      <c r="A39" s="4" t="s">
        <v>97</v>
      </c>
      <c r="B39" s="4" t="s">
        <v>38</v>
      </c>
      <c r="C39" s="5">
        <v>1</v>
      </c>
      <c r="D39" s="5">
        <v>1</v>
      </c>
      <c r="E39" s="5">
        <v>1</v>
      </c>
      <c r="F39" s="5">
        <v>1</v>
      </c>
      <c r="G39" s="5">
        <v>1</v>
      </c>
      <c r="H39" s="5"/>
      <c r="I39" s="5"/>
      <c r="J39" s="5">
        <v>1</v>
      </c>
      <c r="K39" s="5">
        <v>1</v>
      </c>
      <c r="L39" s="5">
        <v>1</v>
      </c>
      <c r="M39" s="5"/>
      <c r="N39" s="5">
        <v>1</v>
      </c>
      <c r="O39" s="5">
        <v>1</v>
      </c>
      <c r="P39" s="5">
        <v>1</v>
      </c>
      <c r="Q39" s="5"/>
      <c r="R39" s="5"/>
      <c r="S39" s="5"/>
      <c r="T39" s="5"/>
      <c r="U39">
        <f t="shared" si="0"/>
        <v>11</v>
      </c>
    </row>
    <row r="40" spans="1:21" x14ac:dyDescent="0.25">
      <c r="A40" s="4" t="s">
        <v>98</v>
      </c>
      <c r="B40" s="4" t="s">
        <v>39</v>
      </c>
      <c r="C40" s="5"/>
      <c r="D40" s="5"/>
      <c r="E40" s="5"/>
      <c r="F40" s="5">
        <v>1</v>
      </c>
      <c r="G40" s="5"/>
      <c r="H40" s="5"/>
      <c r="I40" s="5"/>
      <c r="J40" s="5"/>
      <c r="K40" s="5"/>
      <c r="L40" s="5"/>
      <c r="M40" s="5">
        <v>1</v>
      </c>
      <c r="N40" s="5"/>
      <c r="O40" s="5"/>
      <c r="P40" s="5"/>
      <c r="Q40" s="5"/>
      <c r="R40" s="5"/>
      <c r="S40" s="5">
        <v>1</v>
      </c>
      <c r="T40" s="5"/>
      <c r="U40">
        <f t="shared" si="0"/>
        <v>3</v>
      </c>
    </row>
    <row r="41" spans="1:21" x14ac:dyDescent="0.25">
      <c r="A41" s="4" t="s">
        <v>99</v>
      </c>
      <c r="B41" s="4" t="s">
        <v>40</v>
      </c>
      <c r="C41" s="5">
        <v>1</v>
      </c>
      <c r="D41" s="5">
        <v>1</v>
      </c>
      <c r="E41" s="5">
        <v>1</v>
      </c>
      <c r="F41" s="5">
        <v>1</v>
      </c>
      <c r="G41" s="5">
        <v>1</v>
      </c>
      <c r="H41" s="5"/>
      <c r="I41" s="5"/>
      <c r="J41" s="5"/>
      <c r="K41" s="5">
        <v>1</v>
      </c>
      <c r="L41" s="5"/>
      <c r="M41" s="5"/>
      <c r="N41" s="5"/>
      <c r="O41" s="5"/>
      <c r="P41" s="5"/>
      <c r="Q41" s="5"/>
      <c r="R41" s="5">
        <v>1</v>
      </c>
      <c r="S41" s="5"/>
      <c r="T41" s="5"/>
      <c r="U41">
        <f t="shared" si="0"/>
        <v>7</v>
      </c>
    </row>
    <row r="42" spans="1:21" x14ac:dyDescent="0.25">
      <c r="A42" s="4" t="s">
        <v>100</v>
      </c>
      <c r="B42" s="4" t="s">
        <v>41</v>
      </c>
      <c r="C42" s="5"/>
      <c r="D42" s="5"/>
      <c r="E42" s="5">
        <v>1</v>
      </c>
      <c r="F42" s="5"/>
      <c r="G42" s="5"/>
      <c r="H42" s="5"/>
      <c r="I42" s="5">
        <v>1</v>
      </c>
      <c r="J42" s="5">
        <v>1</v>
      </c>
      <c r="K42" s="5"/>
      <c r="L42" s="5"/>
      <c r="M42" s="5">
        <v>1</v>
      </c>
      <c r="N42" s="5"/>
      <c r="O42" s="5"/>
      <c r="P42" s="5">
        <v>1</v>
      </c>
      <c r="Q42" s="5">
        <v>1</v>
      </c>
      <c r="R42" s="5"/>
      <c r="S42" s="5"/>
      <c r="T42" s="5"/>
      <c r="U42">
        <f t="shared" si="0"/>
        <v>6</v>
      </c>
    </row>
    <row r="43" spans="1:21" x14ac:dyDescent="0.25">
      <c r="A43" s="4" t="s">
        <v>101</v>
      </c>
      <c r="B43" s="4" t="s">
        <v>42</v>
      </c>
      <c r="C43" s="5">
        <v>1</v>
      </c>
      <c r="D43" s="5">
        <v>1</v>
      </c>
      <c r="E43" s="5">
        <v>1</v>
      </c>
      <c r="F43" s="5">
        <v>1</v>
      </c>
      <c r="G43" s="5"/>
      <c r="H43" s="5">
        <v>1</v>
      </c>
      <c r="I43" s="5">
        <v>1</v>
      </c>
      <c r="J43" s="5">
        <v>1</v>
      </c>
      <c r="K43" s="5"/>
      <c r="L43" s="5"/>
      <c r="M43" s="5">
        <v>1</v>
      </c>
      <c r="N43" s="5"/>
      <c r="O43" s="5">
        <v>1</v>
      </c>
      <c r="P43" s="5"/>
      <c r="Q43" s="5">
        <v>1</v>
      </c>
      <c r="R43" s="5"/>
      <c r="S43" s="5">
        <v>1</v>
      </c>
      <c r="T43" s="5"/>
      <c r="U43">
        <f t="shared" si="0"/>
        <v>11</v>
      </c>
    </row>
    <row r="44" spans="1:21" x14ac:dyDescent="0.25">
      <c r="A44" s="4" t="s">
        <v>102</v>
      </c>
      <c r="B44" s="4" t="s">
        <v>43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/>
      <c r="I44" s="5"/>
      <c r="J44" s="5">
        <v>1</v>
      </c>
      <c r="K44" s="5">
        <v>1</v>
      </c>
      <c r="L44" s="5">
        <v>1</v>
      </c>
      <c r="M44" s="5">
        <v>1</v>
      </c>
      <c r="N44" s="5">
        <v>1</v>
      </c>
      <c r="O44" s="5"/>
      <c r="P44" s="5"/>
      <c r="Q44" s="5"/>
      <c r="R44" s="5">
        <v>1</v>
      </c>
      <c r="S44" s="5">
        <v>1</v>
      </c>
      <c r="T44" s="5"/>
      <c r="U44">
        <f t="shared" si="0"/>
        <v>12</v>
      </c>
    </row>
    <row r="45" spans="1:21" x14ac:dyDescent="0.25">
      <c r="A45" s="4" t="s">
        <v>103</v>
      </c>
      <c r="B45" s="4" t="s">
        <v>44</v>
      </c>
      <c r="C45" s="5"/>
      <c r="D45" s="5"/>
      <c r="E45" s="5">
        <v>1</v>
      </c>
      <c r="F45" s="5">
        <v>1</v>
      </c>
      <c r="G45" s="5"/>
      <c r="H45" s="5">
        <v>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>
        <f t="shared" si="0"/>
        <v>3</v>
      </c>
    </row>
    <row r="46" spans="1:21" x14ac:dyDescent="0.25">
      <c r="A46" s="4" t="s">
        <v>104</v>
      </c>
      <c r="B46" s="4" t="s">
        <v>45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>
        <f t="shared" si="0"/>
        <v>0</v>
      </c>
    </row>
    <row r="47" spans="1:21" x14ac:dyDescent="0.25">
      <c r="A47" s="4" t="s">
        <v>105</v>
      </c>
      <c r="B47" s="4" t="s">
        <v>46</v>
      </c>
      <c r="C47" s="5"/>
      <c r="D47" s="5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>
        <f t="shared" si="0"/>
        <v>1</v>
      </c>
    </row>
    <row r="48" spans="1:21" x14ac:dyDescent="0.25">
      <c r="A48" s="4" t="s">
        <v>106</v>
      </c>
      <c r="B48" s="4" t="s">
        <v>47</v>
      </c>
      <c r="C48" s="5"/>
      <c r="D48" s="5">
        <v>1</v>
      </c>
      <c r="E48" s="5">
        <v>1</v>
      </c>
      <c r="F48" s="5">
        <v>1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>
        <f t="shared" si="0"/>
        <v>3</v>
      </c>
    </row>
    <row r="49" spans="1:21" x14ac:dyDescent="0.25">
      <c r="A49" s="4" t="s">
        <v>57</v>
      </c>
      <c r="B49" s="4" t="s">
        <v>58</v>
      </c>
      <c r="C49" s="5">
        <v>1</v>
      </c>
      <c r="D49" s="5">
        <v>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>
        <f t="shared" si="0"/>
        <v>2</v>
      </c>
    </row>
    <row r="50" spans="1:21" x14ac:dyDescent="0.25">
      <c r="A50" s="4" t="s">
        <v>107</v>
      </c>
      <c r="B50" s="4" t="s">
        <v>48</v>
      </c>
      <c r="C50" s="5">
        <v>1</v>
      </c>
      <c r="D50" s="6">
        <v>1</v>
      </c>
      <c r="E50" s="5">
        <v>1</v>
      </c>
      <c r="F50" s="5">
        <v>1</v>
      </c>
      <c r="G50" s="5"/>
      <c r="H50" s="5">
        <v>1</v>
      </c>
      <c r="I50" s="5">
        <v>1</v>
      </c>
      <c r="J50" s="5">
        <v>1</v>
      </c>
      <c r="K50" s="5">
        <v>1</v>
      </c>
      <c r="L50" s="5">
        <v>1</v>
      </c>
      <c r="M50" s="5">
        <v>1</v>
      </c>
      <c r="N50" s="5"/>
      <c r="O50" s="5"/>
      <c r="P50" s="5">
        <v>1</v>
      </c>
      <c r="Q50" s="5"/>
      <c r="R50" s="5"/>
      <c r="S50" s="5"/>
      <c r="T50" s="5"/>
      <c r="U50">
        <f t="shared" si="0"/>
        <v>11</v>
      </c>
    </row>
    <row r="51" spans="1:21" x14ac:dyDescent="0.25">
      <c r="A51" s="4" t="s">
        <v>108</v>
      </c>
      <c r="B51" s="4" t="s">
        <v>49</v>
      </c>
      <c r="C51" s="5">
        <v>1</v>
      </c>
      <c r="D51" s="5">
        <v>1</v>
      </c>
      <c r="E51" s="5">
        <v>1</v>
      </c>
      <c r="F51" s="5"/>
      <c r="G51" s="5">
        <v>1</v>
      </c>
      <c r="H51" s="5">
        <v>1</v>
      </c>
      <c r="I51" s="5">
        <v>1</v>
      </c>
      <c r="J51" s="5">
        <v>1</v>
      </c>
      <c r="K51" s="5">
        <v>1</v>
      </c>
      <c r="L51" s="5"/>
      <c r="M51" s="5">
        <v>1</v>
      </c>
      <c r="N51" s="5">
        <v>1</v>
      </c>
      <c r="O51" s="5">
        <v>1</v>
      </c>
      <c r="P51" s="5">
        <v>1</v>
      </c>
      <c r="Q51" s="5">
        <v>1</v>
      </c>
      <c r="R51" s="5">
        <v>1</v>
      </c>
      <c r="S51" s="5"/>
      <c r="T51" s="5">
        <v>1</v>
      </c>
      <c r="U51">
        <f t="shared" si="0"/>
        <v>15</v>
      </c>
    </row>
    <row r="52" spans="1:21" x14ac:dyDescent="0.25">
      <c r="A52" s="4" t="s">
        <v>109</v>
      </c>
      <c r="B52" s="4" t="s">
        <v>50</v>
      </c>
      <c r="C52" s="5">
        <v>1</v>
      </c>
      <c r="D52" s="5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>
        <f t="shared" si="0"/>
        <v>2</v>
      </c>
    </row>
    <row r="53" spans="1:21" x14ac:dyDescent="0.25">
      <c r="A53" s="4" t="s">
        <v>110</v>
      </c>
      <c r="B53" s="4" t="s">
        <v>51</v>
      </c>
      <c r="C53" s="5"/>
      <c r="D53" s="5"/>
      <c r="E53" s="5"/>
      <c r="F53" s="5"/>
      <c r="G53" s="5">
        <v>1</v>
      </c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>
        <f t="shared" si="0"/>
        <v>1</v>
      </c>
    </row>
    <row r="54" spans="1:21" x14ac:dyDescent="0.25">
      <c r="A54" s="4" t="s">
        <v>111</v>
      </c>
      <c r="B54" s="4" t="s">
        <v>52</v>
      </c>
      <c r="C54" s="5"/>
      <c r="D54" s="5">
        <v>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>
        <f t="shared" si="0"/>
        <v>1</v>
      </c>
    </row>
    <row r="55" spans="1:21" x14ac:dyDescent="0.25">
      <c r="A55" s="4" t="s">
        <v>112</v>
      </c>
      <c r="B55" s="4" t="s">
        <v>53</v>
      </c>
      <c r="C55" s="5">
        <v>1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>
        <f t="shared" si="0"/>
        <v>1</v>
      </c>
    </row>
    <row r="56" spans="1:21" x14ac:dyDescent="0.25">
      <c r="A56" s="4" t="s">
        <v>113</v>
      </c>
      <c r="B56" s="4" t="s">
        <v>54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>
        <f t="shared" si="0"/>
        <v>0</v>
      </c>
    </row>
    <row r="57" spans="1:21" x14ac:dyDescent="0.25">
      <c r="A57" s="4" t="s">
        <v>114</v>
      </c>
      <c r="B57" s="4" t="s">
        <v>55</v>
      </c>
      <c r="C57" s="5">
        <v>0.5</v>
      </c>
      <c r="D57" s="5">
        <v>1</v>
      </c>
      <c r="E57" s="5">
        <v>0.5</v>
      </c>
      <c r="F57" s="5">
        <v>1</v>
      </c>
      <c r="G57" s="5">
        <v>0.5</v>
      </c>
      <c r="H57" s="5">
        <v>1</v>
      </c>
      <c r="I57" s="5">
        <v>0.5</v>
      </c>
      <c r="J57" s="5"/>
      <c r="K57" s="5"/>
      <c r="L57" s="5"/>
      <c r="M57" s="5"/>
      <c r="N57" s="5">
        <v>0.5</v>
      </c>
      <c r="O57" s="5">
        <v>1</v>
      </c>
      <c r="P57" s="5">
        <v>1</v>
      </c>
      <c r="Q57" s="5">
        <v>1</v>
      </c>
      <c r="R57" s="5">
        <v>0.5</v>
      </c>
      <c r="S57" s="5">
        <v>1</v>
      </c>
      <c r="T57" s="5"/>
      <c r="U57">
        <f t="shared" si="0"/>
        <v>10</v>
      </c>
    </row>
    <row r="58" spans="1:21" x14ac:dyDescent="0.25">
      <c r="C58" s="1">
        <f t="shared" ref="C58:I58" si="1">SUM(C2:C57)</f>
        <v>21.5</v>
      </c>
      <c r="D58" s="1">
        <f t="shared" si="1"/>
        <v>25</v>
      </c>
      <c r="E58" s="1">
        <f t="shared" si="1"/>
        <v>25.5</v>
      </c>
      <c r="F58" s="1">
        <f t="shared" si="1"/>
        <v>23</v>
      </c>
      <c r="G58" s="1">
        <f t="shared" si="1"/>
        <v>19.5</v>
      </c>
      <c r="H58" s="1">
        <f t="shared" si="1"/>
        <v>17</v>
      </c>
      <c r="I58" s="1">
        <f t="shared" si="1"/>
        <v>15.5</v>
      </c>
      <c r="J58" s="1">
        <f>SUM(J1:J57)</f>
        <v>15</v>
      </c>
      <c r="K58" s="1">
        <f>SUM(K1:K57)</f>
        <v>19</v>
      </c>
      <c r="L58" s="1">
        <f>SUM(L1:L57)</f>
        <v>15</v>
      </c>
      <c r="M58" s="1">
        <f>SUM(M1:M57)</f>
        <v>20</v>
      </c>
      <c r="N58" s="1">
        <f t="shared" ref="N58:S58" si="2">SUM(N2:N57)</f>
        <v>15.5</v>
      </c>
      <c r="O58" s="1">
        <f t="shared" si="2"/>
        <v>12</v>
      </c>
      <c r="P58" s="1">
        <f t="shared" si="2"/>
        <v>13</v>
      </c>
      <c r="Q58" s="1">
        <f t="shared" si="2"/>
        <v>9</v>
      </c>
      <c r="R58" s="1">
        <f t="shared" si="2"/>
        <v>13.5</v>
      </c>
      <c r="S58" s="1">
        <f t="shared" si="2"/>
        <v>8</v>
      </c>
      <c r="T58" s="1">
        <f>SUM(T1:T57)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opLeftCell="A31" workbookViewId="0">
      <selection activeCell="A57" sqref="A57:XFD57"/>
    </sheetView>
  </sheetViews>
  <sheetFormatPr defaultRowHeight="15" x14ac:dyDescent="0.25"/>
  <cols>
    <col min="1" max="1" width="10.140625" style="1" customWidth="1"/>
    <col min="2" max="2" width="21.7109375" style="1" bestFit="1" customWidth="1"/>
    <col min="3" max="4" width="9.7109375" style="1" bestFit="1" customWidth="1"/>
    <col min="5" max="13" width="10.7109375" style="1" bestFit="1" customWidth="1"/>
  </cols>
  <sheetData>
    <row r="1" spans="1:14" x14ac:dyDescent="0.25">
      <c r="A1" s="2" t="s">
        <v>59</v>
      </c>
      <c r="B1" s="2" t="s">
        <v>0</v>
      </c>
      <c r="C1" s="5" t="s">
        <v>115</v>
      </c>
      <c r="D1" s="5" t="s">
        <v>116</v>
      </c>
      <c r="E1" s="5" t="s">
        <v>118</v>
      </c>
      <c r="F1" s="5" t="s">
        <v>120</v>
      </c>
      <c r="G1" s="5" t="s">
        <v>132</v>
      </c>
      <c r="H1" s="5" t="s">
        <v>133</v>
      </c>
      <c r="I1" s="5" t="s">
        <v>123</v>
      </c>
      <c r="J1" s="5" t="s">
        <v>125</v>
      </c>
      <c r="K1" s="5" t="s">
        <v>127</v>
      </c>
      <c r="L1" s="5" t="s">
        <v>129</v>
      </c>
      <c r="M1" s="5" t="s">
        <v>131</v>
      </c>
    </row>
    <row r="2" spans="1:14" x14ac:dyDescent="0.25">
      <c r="A2" s="3" t="s">
        <v>60</v>
      </c>
      <c r="B2" s="3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>
        <f>SUM(C2:M2)</f>
        <v>0</v>
      </c>
    </row>
    <row r="3" spans="1:14" x14ac:dyDescent="0.25">
      <c r="A3" s="3" t="s">
        <v>61</v>
      </c>
      <c r="B3" s="3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>
        <f t="shared" ref="N3:N57" si="0">SUM(C3:M3)</f>
        <v>0</v>
      </c>
    </row>
    <row r="4" spans="1:14" x14ac:dyDescent="0.25">
      <c r="A4" s="3" t="s">
        <v>62</v>
      </c>
      <c r="B4" s="3" t="s">
        <v>3</v>
      </c>
      <c r="C4" s="5"/>
      <c r="D4" s="5"/>
      <c r="E4" s="5"/>
      <c r="F4" s="5"/>
      <c r="G4" s="5"/>
      <c r="H4" s="5">
        <v>1</v>
      </c>
      <c r="I4" s="5"/>
      <c r="J4" s="5"/>
      <c r="K4" s="5"/>
      <c r="L4" s="5"/>
      <c r="M4" s="5"/>
      <c r="N4">
        <f t="shared" si="0"/>
        <v>1</v>
      </c>
    </row>
    <row r="5" spans="1:14" x14ac:dyDescent="0.25">
      <c r="A5" s="3" t="s">
        <v>63</v>
      </c>
      <c r="B5" s="3" t="s">
        <v>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>
        <f t="shared" si="0"/>
        <v>0</v>
      </c>
    </row>
    <row r="6" spans="1:14" x14ac:dyDescent="0.25">
      <c r="A6" s="3" t="s">
        <v>64</v>
      </c>
      <c r="B6" s="3" t="s">
        <v>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>
        <f t="shared" si="0"/>
        <v>0</v>
      </c>
    </row>
    <row r="7" spans="1:14" x14ac:dyDescent="0.25">
      <c r="A7" s="3" t="s">
        <v>65</v>
      </c>
      <c r="B7" s="3" t="s">
        <v>6</v>
      </c>
      <c r="C7" s="5"/>
      <c r="D7" s="5"/>
      <c r="E7" s="5">
        <v>1</v>
      </c>
      <c r="F7" s="5"/>
      <c r="G7" s="5"/>
      <c r="H7" s="5">
        <v>1</v>
      </c>
      <c r="I7" s="5"/>
      <c r="J7" s="5"/>
      <c r="K7" s="5"/>
      <c r="L7" s="5"/>
      <c r="M7" s="5"/>
      <c r="N7">
        <f t="shared" si="0"/>
        <v>2</v>
      </c>
    </row>
    <row r="8" spans="1:14" x14ac:dyDescent="0.25">
      <c r="A8" s="3" t="s">
        <v>66</v>
      </c>
      <c r="B8" s="3" t="s">
        <v>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>
        <f t="shared" si="0"/>
        <v>0</v>
      </c>
    </row>
    <row r="9" spans="1:14" x14ac:dyDescent="0.25">
      <c r="A9" s="3" t="s">
        <v>67</v>
      </c>
      <c r="B9" s="3" t="s">
        <v>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>
        <f t="shared" si="0"/>
        <v>0</v>
      </c>
    </row>
    <row r="10" spans="1:14" x14ac:dyDescent="0.25">
      <c r="A10" s="3" t="s">
        <v>68</v>
      </c>
      <c r="B10" s="3" t="s">
        <v>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>
        <f t="shared" si="0"/>
        <v>0</v>
      </c>
    </row>
    <row r="11" spans="1:14" x14ac:dyDescent="0.25">
      <c r="A11" s="3" t="s">
        <v>69</v>
      </c>
      <c r="B11" s="3" t="s">
        <v>10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>
        <f t="shared" si="0"/>
        <v>0</v>
      </c>
    </row>
    <row r="12" spans="1:14" x14ac:dyDescent="0.25">
      <c r="A12" s="3" t="s">
        <v>70</v>
      </c>
      <c r="B12" s="3" t="s">
        <v>11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>
        <f t="shared" si="0"/>
        <v>0</v>
      </c>
    </row>
    <row r="13" spans="1:14" x14ac:dyDescent="0.25">
      <c r="A13" s="3" t="s">
        <v>71</v>
      </c>
      <c r="B13" s="3" t="s">
        <v>12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>
        <f t="shared" si="0"/>
        <v>0</v>
      </c>
    </row>
    <row r="14" spans="1:14" x14ac:dyDescent="0.25">
      <c r="A14" s="3" t="s">
        <v>72</v>
      </c>
      <c r="B14" s="3" t="s">
        <v>13</v>
      </c>
      <c r="C14" s="5">
        <v>1</v>
      </c>
      <c r="D14" s="5">
        <v>1</v>
      </c>
      <c r="E14" s="5">
        <v>1</v>
      </c>
      <c r="F14" s="5">
        <v>1</v>
      </c>
      <c r="G14" s="5">
        <v>1</v>
      </c>
      <c r="H14" s="5"/>
      <c r="I14" s="5"/>
      <c r="J14" s="5">
        <v>1</v>
      </c>
      <c r="K14" s="5"/>
      <c r="L14" s="5"/>
      <c r="M14" s="5"/>
      <c r="N14">
        <f t="shared" si="0"/>
        <v>6</v>
      </c>
    </row>
    <row r="15" spans="1:14" x14ac:dyDescent="0.25">
      <c r="A15" s="3" t="s">
        <v>73</v>
      </c>
      <c r="B15" s="3" t="s">
        <v>14</v>
      </c>
      <c r="C15" s="5"/>
      <c r="D15" s="5">
        <v>1</v>
      </c>
      <c r="E15" s="5">
        <v>1</v>
      </c>
      <c r="F15" s="5">
        <v>1</v>
      </c>
      <c r="G15" s="5">
        <v>1</v>
      </c>
      <c r="H15" s="5"/>
      <c r="I15" s="5"/>
      <c r="J15" s="5"/>
      <c r="K15" s="5"/>
      <c r="L15" s="5"/>
      <c r="M15" s="5"/>
      <c r="N15">
        <f t="shared" si="0"/>
        <v>4</v>
      </c>
    </row>
    <row r="16" spans="1:14" x14ac:dyDescent="0.25">
      <c r="A16" s="3" t="s">
        <v>74</v>
      </c>
      <c r="B16" s="3" t="s">
        <v>15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>
        <f t="shared" si="0"/>
        <v>0</v>
      </c>
    </row>
    <row r="17" spans="1:14" x14ac:dyDescent="0.25">
      <c r="A17" s="3" t="s">
        <v>75</v>
      </c>
      <c r="B17" s="3" t="s">
        <v>16</v>
      </c>
      <c r="C17" s="5"/>
      <c r="D17" s="5"/>
      <c r="E17" s="5"/>
      <c r="F17" s="5"/>
      <c r="G17" s="5">
        <v>1</v>
      </c>
      <c r="H17" s="5">
        <v>1</v>
      </c>
      <c r="I17" s="5"/>
      <c r="J17" s="5"/>
      <c r="K17" s="5"/>
      <c r="L17" s="5"/>
      <c r="M17" s="5"/>
      <c r="N17">
        <f t="shared" si="0"/>
        <v>2</v>
      </c>
    </row>
    <row r="18" spans="1:14" x14ac:dyDescent="0.25">
      <c r="A18" s="3" t="s">
        <v>76</v>
      </c>
      <c r="B18" s="3" t="s">
        <v>17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v>1</v>
      </c>
      <c r="N18">
        <f t="shared" si="0"/>
        <v>1</v>
      </c>
    </row>
    <row r="19" spans="1:14" x14ac:dyDescent="0.25">
      <c r="A19" s="4" t="s">
        <v>77</v>
      </c>
      <c r="B19" s="4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>
        <f t="shared" si="0"/>
        <v>0</v>
      </c>
    </row>
    <row r="20" spans="1:14" x14ac:dyDescent="0.25">
      <c r="A20" s="4" t="s">
        <v>78</v>
      </c>
      <c r="B20" s="4" t="s">
        <v>19</v>
      </c>
      <c r="C20" s="5"/>
      <c r="D20" s="5"/>
      <c r="E20" s="5"/>
      <c r="F20" s="5"/>
      <c r="G20" s="5"/>
      <c r="H20" s="5">
        <v>1</v>
      </c>
      <c r="I20" s="5"/>
      <c r="J20" s="5"/>
      <c r="K20" s="5"/>
      <c r="L20" s="5"/>
      <c r="M20" s="5"/>
      <c r="N20">
        <f t="shared" si="0"/>
        <v>1</v>
      </c>
    </row>
    <row r="21" spans="1:14" x14ac:dyDescent="0.25">
      <c r="A21" s="4" t="s">
        <v>79</v>
      </c>
      <c r="B21" s="4" t="s">
        <v>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>
        <f t="shared" si="0"/>
        <v>0</v>
      </c>
    </row>
    <row r="22" spans="1:14" x14ac:dyDescent="0.25">
      <c r="A22" s="4" t="s">
        <v>80</v>
      </c>
      <c r="B22" s="4" t="s">
        <v>21</v>
      </c>
      <c r="C22" s="5">
        <v>0.5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>
        <f t="shared" si="0"/>
        <v>0.5</v>
      </c>
    </row>
    <row r="23" spans="1:14" x14ac:dyDescent="0.25">
      <c r="A23" s="4" t="s">
        <v>81</v>
      </c>
      <c r="B23" s="4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>
        <f t="shared" si="0"/>
        <v>0</v>
      </c>
    </row>
    <row r="24" spans="1:14" x14ac:dyDescent="0.25">
      <c r="A24" s="4" t="s">
        <v>82</v>
      </c>
      <c r="B24" s="4" t="s">
        <v>23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/>
      <c r="J24" s="5"/>
      <c r="K24" s="5"/>
      <c r="L24" s="5"/>
      <c r="M24" s="5"/>
      <c r="N24">
        <f t="shared" si="0"/>
        <v>6</v>
      </c>
    </row>
    <row r="25" spans="1:14" x14ac:dyDescent="0.25">
      <c r="A25" s="4" t="s">
        <v>83</v>
      </c>
      <c r="B25" s="4" t="s">
        <v>24</v>
      </c>
      <c r="C25" s="5">
        <v>1</v>
      </c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/>
      <c r="J25" s="5"/>
      <c r="K25" s="5"/>
      <c r="L25" s="5"/>
      <c r="M25" s="5"/>
      <c r="N25">
        <f t="shared" si="0"/>
        <v>6</v>
      </c>
    </row>
    <row r="26" spans="1:14" x14ac:dyDescent="0.25">
      <c r="A26" s="4" t="s">
        <v>84</v>
      </c>
      <c r="B26" s="4" t="s">
        <v>25</v>
      </c>
      <c r="C26" s="5">
        <v>1</v>
      </c>
      <c r="D26" s="5"/>
      <c r="E26" s="5"/>
      <c r="F26" s="5">
        <v>1</v>
      </c>
      <c r="G26" s="5"/>
      <c r="H26" s="5">
        <v>1</v>
      </c>
      <c r="I26" s="5">
        <v>1</v>
      </c>
      <c r="J26" s="5"/>
      <c r="K26" s="5"/>
      <c r="L26" s="5"/>
      <c r="M26" s="5"/>
      <c r="N26">
        <f t="shared" si="0"/>
        <v>4</v>
      </c>
    </row>
    <row r="27" spans="1:14" x14ac:dyDescent="0.25">
      <c r="A27" s="4" t="s">
        <v>85</v>
      </c>
      <c r="B27" s="4" t="s">
        <v>26</v>
      </c>
      <c r="C27" s="5"/>
      <c r="D27" s="5">
        <v>1</v>
      </c>
      <c r="E27" s="5"/>
      <c r="F27" s="5"/>
      <c r="G27" s="5">
        <v>1</v>
      </c>
      <c r="H27" s="5">
        <v>1</v>
      </c>
      <c r="I27" s="5"/>
      <c r="J27" s="5"/>
      <c r="K27" s="5"/>
      <c r="L27" s="5"/>
      <c r="M27" s="5"/>
      <c r="N27">
        <f t="shared" si="0"/>
        <v>3</v>
      </c>
    </row>
    <row r="28" spans="1:14" x14ac:dyDescent="0.25">
      <c r="A28" s="4" t="s">
        <v>86</v>
      </c>
      <c r="B28" s="4" t="s">
        <v>27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/>
      <c r="J28" s="5">
        <v>1</v>
      </c>
      <c r="K28" s="5">
        <v>1</v>
      </c>
      <c r="L28" s="5">
        <v>1</v>
      </c>
      <c r="M28" s="5"/>
      <c r="N28">
        <f t="shared" si="0"/>
        <v>9</v>
      </c>
    </row>
    <row r="29" spans="1:14" x14ac:dyDescent="0.25">
      <c r="A29" s="4" t="s">
        <v>87</v>
      </c>
      <c r="B29" s="4" t="s">
        <v>28</v>
      </c>
      <c r="C29" s="5">
        <v>1</v>
      </c>
      <c r="D29" s="6">
        <v>1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/>
      <c r="N29">
        <f t="shared" si="0"/>
        <v>10</v>
      </c>
    </row>
    <row r="30" spans="1:14" x14ac:dyDescent="0.25">
      <c r="A30" s="4" t="s">
        <v>88</v>
      </c>
      <c r="B30" s="4" t="s">
        <v>29</v>
      </c>
      <c r="C30" s="5">
        <v>1</v>
      </c>
      <c r="D30" s="5">
        <v>1</v>
      </c>
      <c r="E30" s="5">
        <v>1</v>
      </c>
      <c r="F30" s="5">
        <v>1</v>
      </c>
      <c r="G30" s="5">
        <v>1</v>
      </c>
      <c r="H30" s="5">
        <v>1</v>
      </c>
      <c r="I30" s="5">
        <v>1</v>
      </c>
      <c r="J30" s="5"/>
      <c r="K30" s="5">
        <v>1</v>
      </c>
      <c r="L30" s="5"/>
      <c r="M30" s="5"/>
      <c r="N30">
        <f t="shared" si="0"/>
        <v>8</v>
      </c>
    </row>
    <row r="31" spans="1:14" x14ac:dyDescent="0.25">
      <c r="A31" s="4" t="s">
        <v>89</v>
      </c>
      <c r="B31" s="4" t="s">
        <v>30</v>
      </c>
      <c r="C31" s="5">
        <v>1</v>
      </c>
      <c r="D31" s="5">
        <v>1</v>
      </c>
      <c r="E31" s="5"/>
      <c r="F31" s="5">
        <v>1</v>
      </c>
      <c r="G31" s="5">
        <v>1</v>
      </c>
      <c r="H31" s="5">
        <v>1</v>
      </c>
      <c r="I31" s="5">
        <v>1</v>
      </c>
      <c r="J31" s="5"/>
      <c r="K31" s="5"/>
      <c r="L31" s="5"/>
      <c r="M31" s="5"/>
      <c r="N31">
        <f t="shared" si="0"/>
        <v>6</v>
      </c>
    </row>
    <row r="32" spans="1:14" x14ac:dyDescent="0.25">
      <c r="A32" s="4" t="s">
        <v>90</v>
      </c>
      <c r="B32" s="4" t="s">
        <v>31</v>
      </c>
      <c r="C32" s="5">
        <v>1</v>
      </c>
      <c r="D32" s="5">
        <v>1</v>
      </c>
      <c r="E32" s="5">
        <v>1</v>
      </c>
      <c r="F32" s="5">
        <v>1</v>
      </c>
      <c r="G32" s="5"/>
      <c r="H32" s="5">
        <v>1</v>
      </c>
      <c r="I32" s="5">
        <v>1</v>
      </c>
      <c r="J32" s="5">
        <v>1</v>
      </c>
      <c r="K32" s="5">
        <v>1</v>
      </c>
      <c r="L32" s="5">
        <v>1</v>
      </c>
      <c r="M32" s="5"/>
      <c r="N32">
        <f t="shared" si="0"/>
        <v>9</v>
      </c>
    </row>
    <row r="33" spans="1:14" x14ac:dyDescent="0.25">
      <c r="A33" s="4" t="s">
        <v>91</v>
      </c>
      <c r="B33" s="4" t="s">
        <v>32</v>
      </c>
      <c r="C33" s="5">
        <v>1</v>
      </c>
      <c r="D33" s="5"/>
      <c r="E33" s="5"/>
      <c r="F33" s="5">
        <v>1</v>
      </c>
      <c r="G33" s="5"/>
      <c r="H33" s="5">
        <v>1</v>
      </c>
      <c r="I33" s="5"/>
      <c r="J33" s="5">
        <v>1</v>
      </c>
      <c r="K33" s="5">
        <v>1</v>
      </c>
      <c r="L33" s="5"/>
      <c r="M33" s="5">
        <v>1</v>
      </c>
      <c r="N33">
        <f t="shared" si="0"/>
        <v>6</v>
      </c>
    </row>
    <row r="34" spans="1:14" x14ac:dyDescent="0.25">
      <c r="A34" s="4" t="s">
        <v>92</v>
      </c>
      <c r="B34" s="4" t="s">
        <v>33</v>
      </c>
      <c r="C34" s="5"/>
      <c r="D34" s="5">
        <v>1</v>
      </c>
      <c r="E34" s="5">
        <v>1</v>
      </c>
      <c r="F34" s="5">
        <v>1</v>
      </c>
      <c r="G34" s="5">
        <v>1</v>
      </c>
      <c r="H34" s="5">
        <v>1</v>
      </c>
      <c r="I34" s="5">
        <v>1</v>
      </c>
      <c r="J34" s="5"/>
      <c r="K34" s="5"/>
      <c r="L34" s="5"/>
      <c r="M34" s="5"/>
      <c r="N34">
        <f t="shared" si="0"/>
        <v>6</v>
      </c>
    </row>
    <row r="35" spans="1:14" x14ac:dyDescent="0.25">
      <c r="A35" s="4" t="s">
        <v>93</v>
      </c>
      <c r="B35" s="4" t="s">
        <v>34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>
        <f t="shared" si="0"/>
        <v>0</v>
      </c>
    </row>
    <row r="36" spans="1:14" x14ac:dyDescent="0.25">
      <c r="A36" s="4" t="s">
        <v>94</v>
      </c>
      <c r="B36" s="4" t="s">
        <v>35</v>
      </c>
      <c r="C36" s="5">
        <v>1</v>
      </c>
      <c r="D36" s="5">
        <v>1</v>
      </c>
      <c r="E36" s="5">
        <v>1</v>
      </c>
      <c r="F36" s="5">
        <v>1</v>
      </c>
      <c r="G36" s="5">
        <v>1</v>
      </c>
      <c r="H36" s="5">
        <v>1</v>
      </c>
      <c r="I36" s="5">
        <v>1</v>
      </c>
      <c r="J36" s="5">
        <v>1</v>
      </c>
      <c r="K36" s="5">
        <v>1</v>
      </c>
      <c r="L36" s="5">
        <v>1</v>
      </c>
      <c r="M36" s="5">
        <v>1</v>
      </c>
      <c r="N36">
        <f t="shared" si="0"/>
        <v>11</v>
      </c>
    </row>
    <row r="37" spans="1:14" x14ac:dyDescent="0.25">
      <c r="A37" s="4" t="s">
        <v>95</v>
      </c>
      <c r="B37" s="4" t="s">
        <v>36</v>
      </c>
      <c r="C37" s="5"/>
      <c r="D37" s="5">
        <v>1</v>
      </c>
      <c r="E37" s="5"/>
      <c r="F37" s="5"/>
      <c r="G37" s="5"/>
      <c r="H37" s="5"/>
      <c r="I37" s="5"/>
      <c r="J37" s="5"/>
      <c r="K37" s="5"/>
      <c r="L37" s="5"/>
      <c r="M37" s="5"/>
      <c r="N37">
        <f t="shared" si="0"/>
        <v>1</v>
      </c>
    </row>
    <row r="38" spans="1:14" x14ac:dyDescent="0.25">
      <c r="A38" s="4" t="s">
        <v>96</v>
      </c>
      <c r="B38" s="4" t="s">
        <v>37</v>
      </c>
      <c r="C38" s="5"/>
      <c r="D38" s="5">
        <v>1</v>
      </c>
      <c r="E38" s="5">
        <v>1</v>
      </c>
      <c r="F38" s="5">
        <v>1</v>
      </c>
      <c r="G38" s="5"/>
      <c r="H38" s="5">
        <v>1</v>
      </c>
      <c r="I38" s="5"/>
      <c r="J38" s="5"/>
      <c r="K38" s="5"/>
      <c r="L38" s="5"/>
      <c r="M38" s="5"/>
      <c r="N38">
        <f t="shared" si="0"/>
        <v>4</v>
      </c>
    </row>
    <row r="39" spans="1:14" x14ac:dyDescent="0.25">
      <c r="A39" s="4" t="s">
        <v>97</v>
      </c>
      <c r="B39" s="4" t="s">
        <v>38</v>
      </c>
      <c r="C39" s="5"/>
      <c r="D39" s="5"/>
      <c r="E39" s="5">
        <v>1</v>
      </c>
      <c r="F39" s="5">
        <v>1</v>
      </c>
      <c r="G39" s="5"/>
      <c r="H39" s="5">
        <v>1</v>
      </c>
      <c r="I39" s="5">
        <v>1</v>
      </c>
      <c r="J39" s="5">
        <v>1</v>
      </c>
      <c r="K39" s="5">
        <v>1</v>
      </c>
      <c r="L39" s="5"/>
      <c r="M39" s="5">
        <v>1</v>
      </c>
      <c r="N39">
        <f t="shared" si="0"/>
        <v>7</v>
      </c>
    </row>
    <row r="40" spans="1:14" x14ac:dyDescent="0.25">
      <c r="A40" s="4" t="s">
        <v>98</v>
      </c>
      <c r="B40" s="4" t="s">
        <v>39</v>
      </c>
      <c r="C40" s="5"/>
      <c r="D40" s="5">
        <v>1</v>
      </c>
      <c r="E40" s="5">
        <v>1</v>
      </c>
      <c r="F40" s="5"/>
      <c r="G40" s="5"/>
      <c r="H40" s="5"/>
      <c r="I40" s="5"/>
      <c r="J40" s="5"/>
      <c r="K40" s="5"/>
      <c r="L40" s="5"/>
      <c r="M40" s="5"/>
      <c r="N40">
        <f t="shared" si="0"/>
        <v>2</v>
      </c>
    </row>
    <row r="41" spans="1:14" x14ac:dyDescent="0.25">
      <c r="A41" s="4" t="s">
        <v>99</v>
      </c>
      <c r="B41" s="4" t="s">
        <v>40</v>
      </c>
      <c r="C41" s="5"/>
      <c r="D41" s="5">
        <v>1</v>
      </c>
      <c r="E41" s="5">
        <v>1</v>
      </c>
      <c r="F41" s="5">
        <v>1</v>
      </c>
      <c r="G41" s="5"/>
      <c r="H41" s="5">
        <v>1</v>
      </c>
      <c r="I41" s="5">
        <v>1</v>
      </c>
      <c r="J41" s="5"/>
      <c r="K41" s="5"/>
      <c r="L41" s="5"/>
      <c r="M41" s="5"/>
      <c r="N41">
        <f t="shared" si="0"/>
        <v>5</v>
      </c>
    </row>
    <row r="42" spans="1:14" x14ac:dyDescent="0.25">
      <c r="A42" s="4" t="s">
        <v>100</v>
      </c>
      <c r="B42" s="4" t="s">
        <v>41</v>
      </c>
      <c r="C42" s="5"/>
      <c r="D42" s="5">
        <v>1</v>
      </c>
      <c r="E42" s="5"/>
      <c r="F42" s="5">
        <v>1</v>
      </c>
      <c r="G42" s="5"/>
      <c r="H42" s="5"/>
      <c r="I42" s="5">
        <v>1</v>
      </c>
      <c r="J42" s="5"/>
      <c r="K42" s="5">
        <v>1</v>
      </c>
      <c r="L42" s="5">
        <v>1</v>
      </c>
      <c r="M42" s="5"/>
      <c r="N42">
        <f t="shared" si="0"/>
        <v>5</v>
      </c>
    </row>
    <row r="43" spans="1:14" x14ac:dyDescent="0.25">
      <c r="A43" s="4" t="s">
        <v>101</v>
      </c>
      <c r="B43" s="4" t="s">
        <v>42</v>
      </c>
      <c r="C43" s="5"/>
      <c r="D43" s="5">
        <v>1</v>
      </c>
      <c r="E43" s="5">
        <v>1</v>
      </c>
      <c r="F43" s="5">
        <v>1</v>
      </c>
      <c r="G43" s="5">
        <v>1</v>
      </c>
      <c r="H43" s="5">
        <v>1</v>
      </c>
      <c r="I43" s="5"/>
      <c r="J43" s="5">
        <v>1</v>
      </c>
      <c r="K43" s="5">
        <v>1</v>
      </c>
      <c r="L43" s="5">
        <v>1</v>
      </c>
      <c r="M43" s="5"/>
      <c r="N43">
        <f t="shared" si="0"/>
        <v>8</v>
      </c>
    </row>
    <row r="44" spans="1:14" x14ac:dyDescent="0.25">
      <c r="A44" s="4" t="s">
        <v>102</v>
      </c>
      <c r="B44" s="4" t="s">
        <v>43</v>
      </c>
      <c r="C44" s="5">
        <v>1</v>
      </c>
      <c r="D44" s="5"/>
      <c r="E44" s="5">
        <v>1</v>
      </c>
      <c r="F44" s="5"/>
      <c r="G44" s="5"/>
      <c r="H44" s="5">
        <v>1</v>
      </c>
      <c r="I44" s="5">
        <v>1</v>
      </c>
      <c r="J44" s="5"/>
      <c r="K44" s="5"/>
      <c r="L44" s="5"/>
      <c r="M44" s="5"/>
      <c r="N44">
        <f t="shared" si="0"/>
        <v>4</v>
      </c>
    </row>
    <row r="45" spans="1:14" x14ac:dyDescent="0.25">
      <c r="A45" s="4" t="s">
        <v>103</v>
      </c>
      <c r="B45" s="4" t="s">
        <v>44</v>
      </c>
      <c r="C45" s="5"/>
      <c r="D45" s="5">
        <v>1</v>
      </c>
      <c r="E45" s="5">
        <v>1</v>
      </c>
      <c r="F45" s="5"/>
      <c r="G45" s="5"/>
      <c r="H45" s="5"/>
      <c r="I45" s="5"/>
      <c r="J45" s="5"/>
      <c r="K45" s="5"/>
      <c r="L45" s="5"/>
      <c r="M45" s="5"/>
      <c r="N45">
        <f t="shared" si="0"/>
        <v>2</v>
      </c>
    </row>
    <row r="46" spans="1:14" x14ac:dyDescent="0.25">
      <c r="A46" s="4" t="s">
        <v>104</v>
      </c>
      <c r="B46" s="4" t="s">
        <v>45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>
        <f t="shared" si="0"/>
        <v>0</v>
      </c>
    </row>
    <row r="47" spans="1:14" x14ac:dyDescent="0.25">
      <c r="A47" s="4" t="s">
        <v>105</v>
      </c>
      <c r="B47" s="4" t="s">
        <v>46</v>
      </c>
      <c r="C47" s="5">
        <v>1</v>
      </c>
      <c r="D47" s="5">
        <v>1</v>
      </c>
      <c r="E47" s="5"/>
      <c r="F47" s="5"/>
      <c r="G47" s="5"/>
      <c r="H47" s="5"/>
      <c r="I47" s="5"/>
      <c r="J47" s="5"/>
      <c r="K47" s="5"/>
      <c r="L47" s="5"/>
      <c r="M47" s="5"/>
      <c r="N47">
        <f t="shared" si="0"/>
        <v>2</v>
      </c>
    </row>
    <row r="48" spans="1:14" x14ac:dyDescent="0.25">
      <c r="A48" s="4" t="s">
        <v>106</v>
      </c>
      <c r="B48" s="4" t="s">
        <v>47</v>
      </c>
      <c r="C48" s="5"/>
      <c r="D48" s="5">
        <v>1</v>
      </c>
      <c r="E48" s="5"/>
      <c r="F48" s="5"/>
      <c r="G48" s="5"/>
      <c r="H48" s="5"/>
      <c r="I48" s="5"/>
      <c r="J48" s="5"/>
      <c r="K48" s="5"/>
      <c r="L48" s="5"/>
      <c r="M48" s="5"/>
      <c r="N48">
        <f t="shared" si="0"/>
        <v>1</v>
      </c>
    </row>
    <row r="49" spans="1:14" x14ac:dyDescent="0.25">
      <c r="A49" s="4" t="s">
        <v>57</v>
      </c>
      <c r="B49" s="4" t="s">
        <v>58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>
        <f t="shared" si="0"/>
        <v>0</v>
      </c>
    </row>
    <row r="50" spans="1:14" x14ac:dyDescent="0.25">
      <c r="A50" s="4" t="s">
        <v>107</v>
      </c>
      <c r="B50" s="4" t="s">
        <v>48</v>
      </c>
      <c r="C50" s="5">
        <v>1</v>
      </c>
      <c r="D50" s="6">
        <v>1</v>
      </c>
      <c r="E50" s="5"/>
      <c r="F50" s="5">
        <v>1</v>
      </c>
      <c r="G50" s="5"/>
      <c r="H50" s="5">
        <v>1</v>
      </c>
      <c r="I50" s="5">
        <v>1</v>
      </c>
      <c r="J50" s="5"/>
      <c r="K50" s="5"/>
      <c r="L50" s="5"/>
      <c r="M50" s="5"/>
      <c r="N50">
        <f t="shared" si="0"/>
        <v>5</v>
      </c>
    </row>
    <row r="51" spans="1:14" x14ac:dyDescent="0.25">
      <c r="A51" s="4" t="s">
        <v>108</v>
      </c>
      <c r="B51" s="4" t="s">
        <v>49</v>
      </c>
      <c r="C51" s="5"/>
      <c r="D51" s="5"/>
      <c r="E51" s="5"/>
      <c r="F51" s="5">
        <v>1</v>
      </c>
      <c r="G51" s="5">
        <v>1</v>
      </c>
      <c r="H51" s="5">
        <v>1</v>
      </c>
      <c r="I51" s="5"/>
      <c r="J51" s="5">
        <v>1</v>
      </c>
      <c r="K51" s="5"/>
      <c r="L51" s="5">
        <v>1</v>
      </c>
      <c r="M51" s="5"/>
      <c r="N51">
        <f t="shared" si="0"/>
        <v>5</v>
      </c>
    </row>
    <row r="52" spans="1:14" x14ac:dyDescent="0.25">
      <c r="A52" s="4" t="s">
        <v>109</v>
      </c>
      <c r="B52" s="4" t="s">
        <v>50</v>
      </c>
      <c r="C52" s="5">
        <v>1</v>
      </c>
      <c r="D52" s="5">
        <v>1</v>
      </c>
      <c r="E52" s="5"/>
      <c r="F52" s="5"/>
      <c r="G52" s="5"/>
      <c r="H52" s="5"/>
      <c r="I52" s="5"/>
      <c r="J52" s="5"/>
      <c r="K52" s="5"/>
      <c r="L52" s="5"/>
      <c r="M52" s="5"/>
      <c r="N52">
        <f t="shared" si="0"/>
        <v>2</v>
      </c>
    </row>
    <row r="53" spans="1:14" x14ac:dyDescent="0.25">
      <c r="A53" s="4" t="s">
        <v>110</v>
      </c>
      <c r="B53" s="4" t="s">
        <v>51</v>
      </c>
      <c r="C53" s="5"/>
      <c r="D53" s="5"/>
      <c r="E53" s="5"/>
      <c r="F53" s="5">
        <v>1</v>
      </c>
      <c r="G53" s="5">
        <v>1</v>
      </c>
      <c r="H53" s="5"/>
      <c r="I53" s="5"/>
      <c r="J53" s="5"/>
      <c r="K53" s="5"/>
      <c r="L53" s="5"/>
      <c r="M53" s="5"/>
      <c r="N53">
        <f t="shared" si="0"/>
        <v>2</v>
      </c>
    </row>
    <row r="54" spans="1:14" x14ac:dyDescent="0.25">
      <c r="A54" s="4" t="s">
        <v>111</v>
      </c>
      <c r="B54" s="4" t="s">
        <v>52</v>
      </c>
      <c r="C54" s="5">
        <v>1</v>
      </c>
      <c r="D54" s="5">
        <v>1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>
        <f t="shared" si="0"/>
        <v>3</v>
      </c>
    </row>
    <row r="55" spans="1:14" x14ac:dyDescent="0.25">
      <c r="A55" s="4" t="s">
        <v>112</v>
      </c>
      <c r="B55" s="4" t="s">
        <v>53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>
        <f t="shared" si="0"/>
        <v>0</v>
      </c>
    </row>
    <row r="56" spans="1:14" x14ac:dyDescent="0.25">
      <c r="A56" s="4" t="s">
        <v>113</v>
      </c>
      <c r="B56" s="4" t="s">
        <v>54</v>
      </c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>
        <f t="shared" si="0"/>
        <v>0</v>
      </c>
    </row>
    <row r="57" spans="1:14" x14ac:dyDescent="0.25">
      <c r="A57" s="4" t="s">
        <v>114</v>
      </c>
      <c r="B57" s="4" t="s">
        <v>55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>
        <f t="shared" si="0"/>
        <v>0</v>
      </c>
    </row>
    <row r="58" spans="1:14" x14ac:dyDescent="0.25">
      <c r="C58" s="1">
        <f>SUM(C2:C57)</f>
        <v>16.5</v>
      </c>
      <c r="D58" s="1">
        <f>SUM(D2:D57)</f>
        <v>24</v>
      </c>
      <c r="E58" s="1">
        <f t="shared" ref="E58:M58" si="1">SUM(E1:E57)</f>
        <v>19</v>
      </c>
      <c r="F58" s="1">
        <f t="shared" si="1"/>
        <v>21</v>
      </c>
      <c r="G58" s="1">
        <f t="shared" si="1"/>
        <v>15</v>
      </c>
      <c r="H58" s="1">
        <f t="shared" si="1"/>
        <v>23</v>
      </c>
      <c r="I58" s="1">
        <f t="shared" si="1"/>
        <v>12</v>
      </c>
      <c r="J58" s="1">
        <f t="shared" si="1"/>
        <v>9</v>
      </c>
      <c r="K58" s="1">
        <f t="shared" si="1"/>
        <v>9</v>
      </c>
      <c r="L58" s="1">
        <f t="shared" si="1"/>
        <v>7</v>
      </c>
      <c r="M58" s="1">
        <f t="shared" si="1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O12" sqref="O12"/>
    </sheetView>
  </sheetViews>
  <sheetFormatPr defaultRowHeight="15" x14ac:dyDescent="0.25"/>
  <cols>
    <col min="1" max="1" width="8.85546875" style="1"/>
    <col min="2" max="2" width="10.140625" style="1" customWidth="1"/>
    <col min="3" max="3" width="21.7109375" style="1" bestFit="1" customWidth="1"/>
    <col min="4" max="4" width="36.7109375" style="1" bestFit="1" customWidth="1"/>
    <col min="5" max="5" width="30.7109375" style="1" bestFit="1" customWidth="1"/>
    <col min="6" max="6" width="11.42578125" style="1" customWidth="1"/>
    <col min="7" max="12" width="9.140625" style="13"/>
  </cols>
  <sheetData>
    <row r="1" spans="1:15" x14ac:dyDescent="0.25">
      <c r="A1" s="7" t="s">
        <v>134</v>
      </c>
      <c r="B1" s="2" t="s">
        <v>59</v>
      </c>
      <c r="C1" s="2"/>
      <c r="D1" s="10" t="s">
        <v>135</v>
      </c>
      <c r="E1" s="7" t="s">
        <v>136</v>
      </c>
      <c r="F1" s="7" t="s">
        <v>143</v>
      </c>
      <c r="G1" s="13" t="s">
        <v>137</v>
      </c>
      <c r="H1" s="13" t="s">
        <v>138</v>
      </c>
      <c r="I1" s="13" t="s">
        <v>139</v>
      </c>
      <c r="J1" s="13" t="s">
        <v>140</v>
      </c>
      <c r="K1" s="13" t="s">
        <v>141</v>
      </c>
      <c r="L1" s="13" t="s">
        <v>142</v>
      </c>
    </row>
    <row r="2" spans="1:15" x14ac:dyDescent="0.25">
      <c r="A2" s="5">
        <v>3</v>
      </c>
      <c r="B2" s="3" t="s">
        <v>62</v>
      </c>
      <c r="C2" s="3"/>
      <c r="D2" s="11">
        <f>(2/18)*2.5</f>
        <v>0.27777777777777779</v>
      </c>
      <c r="E2" s="11">
        <f>(1/11)*2.5</f>
        <v>0.22727272727272729</v>
      </c>
      <c r="F2" s="11">
        <f t="shared" ref="F2:F42" si="0">SUM(D2:E2)</f>
        <v>0.50505050505050508</v>
      </c>
      <c r="G2" s="14"/>
      <c r="H2" s="14"/>
      <c r="I2" s="14"/>
      <c r="J2" s="14"/>
      <c r="K2" s="16">
        <f t="shared" ref="K2:K43" si="1">F2+I2+J2</f>
        <v>0.50505050505050508</v>
      </c>
      <c r="L2" s="14"/>
      <c r="M2" s="15"/>
      <c r="N2" s="15"/>
      <c r="O2" s="15"/>
    </row>
    <row r="3" spans="1:15" x14ac:dyDescent="0.25">
      <c r="A3" s="5">
        <v>6</v>
      </c>
      <c r="B3" s="3" t="s">
        <v>65</v>
      </c>
      <c r="C3" s="3"/>
      <c r="D3" s="11">
        <f>(5/18)*2.5</f>
        <v>0.69444444444444442</v>
      </c>
      <c r="E3" s="11">
        <f>(2/11)*2.5</f>
        <v>0.45454545454545459</v>
      </c>
      <c r="F3" s="11">
        <f t="shared" si="0"/>
        <v>1.148989898989899</v>
      </c>
      <c r="G3" s="14"/>
      <c r="H3" s="14"/>
      <c r="I3" s="14"/>
      <c r="J3" s="14"/>
      <c r="K3" s="16">
        <f t="shared" si="1"/>
        <v>1.148989898989899</v>
      </c>
      <c r="L3" s="14"/>
      <c r="M3" s="15"/>
      <c r="N3" s="15"/>
      <c r="O3" s="15"/>
    </row>
    <row r="4" spans="1:15" x14ac:dyDescent="0.25">
      <c r="A4" s="5">
        <v>11</v>
      </c>
      <c r="B4" s="3" t="s">
        <v>70</v>
      </c>
      <c r="C4" s="3"/>
      <c r="D4" s="11">
        <f>(1/18)*2.5</f>
        <v>0.1388888888888889</v>
      </c>
      <c r="E4" s="11">
        <f t="shared" ref="E4:E42" si="2">(0/11)*2.5</f>
        <v>0</v>
      </c>
      <c r="F4" s="11">
        <f t="shared" si="0"/>
        <v>0.1388888888888889</v>
      </c>
      <c r="G4" s="14"/>
      <c r="H4" s="14"/>
      <c r="I4" s="14"/>
      <c r="J4" s="14"/>
      <c r="K4" s="16">
        <f t="shared" si="1"/>
        <v>0.1388888888888889</v>
      </c>
      <c r="L4" s="14"/>
      <c r="M4" s="15"/>
      <c r="N4" s="15"/>
      <c r="O4" s="15"/>
    </row>
    <row r="5" spans="1:15" x14ac:dyDescent="0.25">
      <c r="A5" s="5">
        <v>13</v>
      </c>
      <c r="B5" s="3" t="s">
        <v>72</v>
      </c>
      <c r="C5" s="3"/>
      <c r="D5" s="11">
        <f>(7/18)*2.5</f>
        <v>0.97222222222222221</v>
      </c>
      <c r="E5" s="11">
        <f>(6/11)*2.5</f>
        <v>1.3636363636363635</v>
      </c>
      <c r="F5" s="11">
        <f t="shared" si="0"/>
        <v>2.3358585858585856</v>
      </c>
      <c r="G5" s="14"/>
      <c r="H5" s="14"/>
      <c r="I5" s="14"/>
      <c r="J5" s="14"/>
      <c r="K5" s="16">
        <f t="shared" si="1"/>
        <v>2.3358585858585856</v>
      </c>
      <c r="L5" s="14"/>
      <c r="M5" s="15"/>
      <c r="N5" s="15"/>
      <c r="O5" s="15"/>
    </row>
    <row r="6" spans="1:15" x14ac:dyDescent="0.25">
      <c r="A6" s="5">
        <v>14</v>
      </c>
      <c r="B6" s="3" t="s">
        <v>73</v>
      </c>
      <c r="C6" s="3"/>
      <c r="D6" s="11">
        <f>(4/18)*2.5</f>
        <v>0.55555555555555558</v>
      </c>
      <c r="E6" s="11">
        <f>(4/11)*2.5</f>
        <v>0.90909090909090917</v>
      </c>
      <c r="F6" s="11">
        <f t="shared" si="0"/>
        <v>1.4646464646464648</v>
      </c>
      <c r="G6" s="14"/>
      <c r="H6" s="14"/>
      <c r="I6" s="14"/>
      <c r="J6" s="14"/>
      <c r="K6" s="16">
        <f t="shared" si="1"/>
        <v>1.4646464646464648</v>
      </c>
      <c r="L6" s="14"/>
      <c r="M6" s="15"/>
      <c r="N6" s="15"/>
      <c r="O6" s="15"/>
    </row>
    <row r="7" spans="1:15" x14ac:dyDescent="0.25">
      <c r="A7" s="5">
        <v>16</v>
      </c>
      <c r="B7" s="3" t="s">
        <v>75</v>
      </c>
      <c r="C7" s="3"/>
      <c r="D7" s="11">
        <f>(6/18)*2.5</f>
        <v>0.83333333333333326</v>
      </c>
      <c r="E7" s="11">
        <f>(2/11)*2.5</f>
        <v>0.45454545454545459</v>
      </c>
      <c r="F7" s="11">
        <f t="shared" si="0"/>
        <v>1.2878787878787878</v>
      </c>
      <c r="G7" s="14"/>
      <c r="H7" s="14"/>
      <c r="I7" s="14"/>
      <c r="J7" s="14"/>
      <c r="K7" s="16">
        <f t="shared" si="1"/>
        <v>1.2878787878787878</v>
      </c>
      <c r="L7" s="14"/>
      <c r="M7" s="15"/>
      <c r="N7" s="15"/>
      <c r="O7" s="15"/>
    </row>
    <row r="8" spans="1:15" ht="15.75" thickBot="1" x14ac:dyDescent="0.3">
      <c r="A8" s="8">
        <v>17</v>
      </c>
      <c r="B8" s="9" t="s">
        <v>76</v>
      </c>
      <c r="C8" s="9"/>
      <c r="D8" s="12">
        <f>(3/18)*2.5</f>
        <v>0.41666666666666663</v>
      </c>
      <c r="E8" s="12">
        <f>(1/11)*2.5</f>
        <v>0.22727272727272729</v>
      </c>
      <c r="F8" s="12">
        <f t="shared" si="0"/>
        <v>0.64393939393939392</v>
      </c>
      <c r="G8" s="14"/>
      <c r="H8" s="14"/>
      <c r="I8" s="14"/>
      <c r="J8" s="14"/>
      <c r="K8" s="16">
        <f t="shared" si="1"/>
        <v>0.64393939393939392</v>
      </c>
      <c r="L8" s="14"/>
      <c r="M8" s="15"/>
      <c r="N8" s="15"/>
      <c r="O8" s="15"/>
    </row>
    <row r="9" spans="1:15" x14ac:dyDescent="0.25">
      <c r="A9" s="5">
        <v>19</v>
      </c>
      <c r="B9" s="4" t="s">
        <v>78</v>
      </c>
      <c r="C9" s="4"/>
      <c r="D9" s="11">
        <f>(2/18)*2.5</f>
        <v>0.27777777777777779</v>
      </c>
      <c r="E9" s="11">
        <f>(1/11)*2.5</f>
        <v>0.22727272727272729</v>
      </c>
      <c r="F9" s="11">
        <f t="shared" si="0"/>
        <v>0.50505050505050508</v>
      </c>
      <c r="G9" s="14"/>
      <c r="H9" s="14"/>
      <c r="I9" s="14"/>
      <c r="J9" s="14"/>
      <c r="K9" s="16">
        <f t="shared" si="1"/>
        <v>0.50505050505050508</v>
      </c>
      <c r="L9" s="14"/>
      <c r="M9" s="15"/>
      <c r="N9" s="15"/>
      <c r="O9" s="15"/>
    </row>
    <row r="10" spans="1:15" x14ac:dyDescent="0.25">
      <c r="A10" s="5">
        <v>21</v>
      </c>
      <c r="B10" s="4" t="s">
        <v>80</v>
      </c>
      <c r="C10" s="4"/>
      <c r="D10" s="11">
        <f>(4/18)*2.5</f>
        <v>0.55555555555555558</v>
      </c>
      <c r="E10" s="11">
        <f>(0.5/11)*2.5</f>
        <v>0.11363636363636365</v>
      </c>
      <c r="F10" s="11">
        <f t="shared" si="0"/>
        <v>0.66919191919191923</v>
      </c>
      <c r="G10" s="14"/>
      <c r="H10" s="14"/>
      <c r="I10" s="14"/>
      <c r="J10" s="14"/>
      <c r="K10" s="16">
        <f t="shared" si="1"/>
        <v>0.66919191919191923</v>
      </c>
      <c r="L10" s="14"/>
      <c r="M10" s="15"/>
      <c r="N10" s="15"/>
      <c r="O10" s="15"/>
    </row>
    <row r="11" spans="1:15" x14ac:dyDescent="0.25">
      <c r="A11" s="5">
        <v>22</v>
      </c>
      <c r="B11" s="4" t="s">
        <v>81</v>
      </c>
      <c r="C11" s="4"/>
      <c r="D11" s="11">
        <f>(2/18)*2.5</f>
        <v>0.27777777777777779</v>
      </c>
      <c r="E11" s="11">
        <f t="shared" si="2"/>
        <v>0</v>
      </c>
      <c r="F11" s="11">
        <f t="shared" si="0"/>
        <v>0.27777777777777779</v>
      </c>
      <c r="G11" s="14"/>
      <c r="H11" s="14"/>
      <c r="I11" s="14"/>
      <c r="J11" s="14"/>
      <c r="K11" s="16">
        <f t="shared" si="1"/>
        <v>0.27777777777777779</v>
      </c>
      <c r="L11" s="14"/>
      <c r="M11" s="15"/>
      <c r="N11" s="15"/>
      <c r="O11" s="15"/>
    </row>
    <row r="12" spans="1:15" x14ac:dyDescent="0.25">
      <c r="A12" s="5">
        <v>23</v>
      </c>
      <c r="B12" s="4" t="s">
        <v>82</v>
      </c>
      <c r="C12" s="4"/>
      <c r="D12" s="11">
        <f>(13/18)*2.5</f>
        <v>1.8055555555555556</v>
      </c>
      <c r="E12" s="11">
        <f>(6/11)*2.5</f>
        <v>1.3636363636363635</v>
      </c>
      <c r="F12" s="11">
        <f t="shared" si="0"/>
        <v>3.1691919191919191</v>
      </c>
      <c r="G12" s="14"/>
      <c r="H12" s="14"/>
      <c r="I12" s="14"/>
      <c r="J12" s="14"/>
      <c r="K12" s="16">
        <f t="shared" si="1"/>
        <v>3.1691919191919191</v>
      </c>
      <c r="L12" s="14"/>
      <c r="M12" s="15"/>
      <c r="N12" s="15"/>
      <c r="O12" s="15"/>
    </row>
    <row r="13" spans="1:15" x14ac:dyDescent="0.25">
      <c r="A13" s="5">
        <v>24</v>
      </c>
      <c r="B13" s="4" t="s">
        <v>83</v>
      </c>
      <c r="C13" s="4"/>
      <c r="D13" s="11">
        <f>(14/18)*2.5</f>
        <v>1.9444444444444444</v>
      </c>
      <c r="E13" s="11">
        <f>(6/11)*2.5</f>
        <v>1.3636363636363635</v>
      </c>
      <c r="F13" s="11">
        <f t="shared" si="0"/>
        <v>3.308080808080808</v>
      </c>
      <c r="G13" s="14"/>
      <c r="H13" s="14"/>
      <c r="I13" s="14"/>
      <c r="J13" s="14"/>
      <c r="K13" s="16">
        <f t="shared" si="1"/>
        <v>3.308080808080808</v>
      </c>
      <c r="L13" s="14"/>
      <c r="M13" s="15"/>
      <c r="N13" s="15"/>
      <c r="O13" s="15"/>
    </row>
    <row r="14" spans="1:15" x14ac:dyDescent="0.25">
      <c r="A14" s="5">
        <v>25</v>
      </c>
      <c r="B14" s="4" t="s">
        <v>84</v>
      </c>
      <c r="C14" s="4"/>
      <c r="D14" s="11">
        <f>(7/18)*2.5</f>
        <v>0.97222222222222221</v>
      </c>
      <c r="E14" s="11">
        <f>(4/11)*2.5</f>
        <v>0.90909090909090917</v>
      </c>
      <c r="F14" s="11">
        <f t="shared" si="0"/>
        <v>1.8813131313131315</v>
      </c>
      <c r="G14" s="14"/>
      <c r="H14" s="14"/>
      <c r="I14" s="14"/>
      <c r="J14" s="14"/>
      <c r="K14" s="16">
        <f t="shared" si="1"/>
        <v>1.8813131313131315</v>
      </c>
      <c r="L14" s="14"/>
      <c r="M14" s="15"/>
      <c r="N14" s="15"/>
      <c r="O14" s="15"/>
    </row>
    <row r="15" spans="1:15" x14ac:dyDescent="0.25">
      <c r="A15" s="5">
        <v>26</v>
      </c>
      <c r="B15" s="4" t="s">
        <v>85</v>
      </c>
      <c r="C15" s="4"/>
      <c r="D15" s="11">
        <f>(8/18)*2.5</f>
        <v>1.1111111111111112</v>
      </c>
      <c r="E15" s="11">
        <f>(3/11)*2.5</f>
        <v>0.68181818181818177</v>
      </c>
      <c r="F15" s="11">
        <f t="shared" si="0"/>
        <v>1.7929292929292928</v>
      </c>
      <c r="G15" s="14"/>
      <c r="H15" s="14"/>
      <c r="I15" s="14"/>
      <c r="J15" s="14"/>
      <c r="K15" s="16">
        <f t="shared" si="1"/>
        <v>1.7929292929292928</v>
      </c>
      <c r="L15" s="14"/>
      <c r="M15" s="15"/>
      <c r="N15" s="15"/>
      <c r="O15" s="15"/>
    </row>
    <row r="16" spans="1:15" x14ac:dyDescent="0.25">
      <c r="A16" s="5">
        <v>27</v>
      </c>
      <c r="B16" s="4" t="s">
        <v>86</v>
      </c>
      <c r="C16" s="4"/>
      <c r="D16" s="11">
        <f>(13/18)*2.5</f>
        <v>1.8055555555555556</v>
      </c>
      <c r="E16" s="11">
        <f>(9/11)*2.5</f>
        <v>2.0454545454545454</v>
      </c>
      <c r="F16" s="11">
        <f t="shared" si="0"/>
        <v>3.8510101010101012</v>
      </c>
      <c r="G16" s="14">
        <v>15</v>
      </c>
      <c r="H16" s="14"/>
      <c r="I16" s="14">
        <v>15</v>
      </c>
      <c r="J16" s="14"/>
      <c r="K16" s="16">
        <f t="shared" si="1"/>
        <v>18.8510101010101</v>
      </c>
      <c r="L16" s="14"/>
      <c r="M16" s="15"/>
      <c r="N16" s="15"/>
      <c r="O16" s="15"/>
    </row>
    <row r="17" spans="1:15" x14ac:dyDescent="0.25">
      <c r="A17" s="5">
        <v>28</v>
      </c>
      <c r="B17" s="4" t="s">
        <v>87</v>
      </c>
      <c r="C17" s="4"/>
      <c r="D17" s="11">
        <f>(17/18)*2.5</f>
        <v>2.3611111111111112</v>
      </c>
      <c r="E17" s="11">
        <f>(10/11)*2.5</f>
        <v>2.2727272727272725</v>
      </c>
      <c r="F17" s="11">
        <f t="shared" si="0"/>
        <v>4.6338383838383841</v>
      </c>
      <c r="G17" s="14"/>
      <c r="H17" s="14"/>
      <c r="I17" s="14"/>
      <c r="J17" s="14"/>
      <c r="K17" s="16">
        <f t="shared" si="1"/>
        <v>4.6338383838383841</v>
      </c>
      <c r="L17" s="14"/>
      <c r="M17" s="15"/>
      <c r="N17" s="15"/>
      <c r="O17" s="15"/>
    </row>
    <row r="18" spans="1:15" x14ac:dyDescent="0.25">
      <c r="A18" s="5">
        <v>29</v>
      </c>
      <c r="B18" s="4" t="s">
        <v>88</v>
      </c>
      <c r="C18" s="4"/>
      <c r="D18" s="11">
        <f>(15/18)*2.5</f>
        <v>2.0833333333333335</v>
      </c>
      <c r="E18" s="11">
        <f>(8/11)*2.5</f>
        <v>1.8181818181818183</v>
      </c>
      <c r="F18" s="11">
        <f t="shared" si="0"/>
        <v>3.9015151515151518</v>
      </c>
      <c r="G18" s="14">
        <v>13.65</v>
      </c>
      <c r="H18" s="14"/>
      <c r="I18" s="14">
        <v>13.65</v>
      </c>
      <c r="J18" s="14"/>
      <c r="K18" s="16">
        <f t="shared" si="1"/>
        <v>17.551515151515151</v>
      </c>
      <c r="L18" s="14"/>
      <c r="M18" s="15"/>
      <c r="N18" s="15"/>
      <c r="O18" s="15"/>
    </row>
    <row r="19" spans="1:15" x14ac:dyDescent="0.25">
      <c r="A19" s="5">
        <v>30</v>
      </c>
      <c r="B19" s="4" t="s">
        <v>89</v>
      </c>
      <c r="C19" s="4"/>
      <c r="D19" s="11">
        <f>(13/18)*2.5</f>
        <v>1.8055555555555556</v>
      </c>
      <c r="E19" s="11">
        <f>(6/11)*2.5</f>
        <v>1.3636363636363635</v>
      </c>
      <c r="F19" s="11">
        <f t="shared" si="0"/>
        <v>3.1691919191919191</v>
      </c>
      <c r="G19" s="14"/>
      <c r="H19" s="14"/>
      <c r="I19" s="14"/>
      <c r="J19" s="14"/>
      <c r="K19" s="16">
        <f t="shared" si="1"/>
        <v>3.1691919191919191</v>
      </c>
      <c r="L19" s="14"/>
      <c r="M19" s="15"/>
      <c r="N19" s="15"/>
      <c r="O19" s="15"/>
    </row>
    <row r="20" spans="1:15" x14ac:dyDescent="0.25">
      <c r="A20" s="5">
        <v>31</v>
      </c>
      <c r="B20" s="4" t="s">
        <v>90</v>
      </c>
      <c r="C20" s="4"/>
      <c r="D20" s="11">
        <f>(12/18)*2.5</f>
        <v>1.6666666666666665</v>
      </c>
      <c r="E20" s="11">
        <f>(9/11)*2.5</f>
        <v>2.0454545454545454</v>
      </c>
      <c r="F20" s="11">
        <f t="shared" si="0"/>
        <v>3.7121212121212119</v>
      </c>
      <c r="G20" s="14">
        <v>12.45</v>
      </c>
      <c r="H20" s="14"/>
      <c r="I20" s="14">
        <v>12.45</v>
      </c>
      <c r="J20" s="14"/>
      <c r="K20" s="16">
        <f t="shared" si="1"/>
        <v>16.16212121212121</v>
      </c>
      <c r="L20" s="14"/>
      <c r="M20" s="15"/>
      <c r="N20" s="15"/>
      <c r="O20" s="15"/>
    </row>
    <row r="21" spans="1:15" x14ac:dyDescent="0.25">
      <c r="A21" s="5">
        <v>32</v>
      </c>
      <c r="B21" s="4" t="s">
        <v>91</v>
      </c>
      <c r="C21" s="4"/>
      <c r="D21" s="11">
        <f>(7/18)*2.5</f>
        <v>0.97222222222222221</v>
      </c>
      <c r="E21" s="11">
        <f>(6/11)*2.5</f>
        <v>1.3636363636363635</v>
      </c>
      <c r="F21" s="11">
        <f t="shared" si="0"/>
        <v>2.3358585858585856</v>
      </c>
      <c r="G21" s="14"/>
      <c r="H21" s="14"/>
      <c r="I21" s="14"/>
      <c r="J21" s="14"/>
      <c r="K21" s="16">
        <f t="shared" si="1"/>
        <v>2.3358585858585856</v>
      </c>
      <c r="L21" s="14"/>
      <c r="M21" s="15"/>
      <c r="N21" s="15"/>
      <c r="O21" s="15"/>
    </row>
    <row r="22" spans="1:15" x14ac:dyDescent="0.25">
      <c r="A22" s="5">
        <v>33</v>
      </c>
      <c r="B22" s="4" t="s">
        <v>92</v>
      </c>
      <c r="C22" s="4"/>
      <c r="D22" s="11">
        <f>(13/18)*2.5</f>
        <v>1.8055555555555556</v>
      </c>
      <c r="E22" s="11">
        <f>(6/11)*2.5</f>
        <v>1.3636363636363635</v>
      </c>
      <c r="F22" s="11">
        <f t="shared" si="0"/>
        <v>3.1691919191919191</v>
      </c>
      <c r="G22" s="14"/>
      <c r="H22" s="14"/>
      <c r="I22" s="14"/>
      <c r="J22" s="14"/>
      <c r="K22" s="16">
        <f t="shared" si="1"/>
        <v>3.1691919191919191</v>
      </c>
      <c r="L22" s="14"/>
      <c r="M22" s="15"/>
      <c r="N22" s="15"/>
      <c r="O22" s="15"/>
    </row>
    <row r="23" spans="1:15" x14ac:dyDescent="0.25">
      <c r="A23" s="5">
        <v>35</v>
      </c>
      <c r="B23" s="4" t="s">
        <v>94</v>
      </c>
      <c r="C23" s="4"/>
      <c r="D23" s="11">
        <f>(18/18)*2.5</f>
        <v>2.5</v>
      </c>
      <c r="E23" s="11">
        <f>(11/11)*2.5</f>
        <v>2.5</v>
      </c>
      <c r="F23" s="11">
        <f t="shared" si="0"/>
        <v>5</v>
      </c>
      <c r="G23" s="14">
        <v>6.75</v>
      </c>
      <c r="H23" s="14"/>
      <c r="I23" s="14">
        <v>6.75</v>
      </c>
      <c r="J23" s="14"/>
      <c r="K23" s="16">
        <f t="shared" si="1"/>
        <v>11.75</v>
      </c>
      <c r="L23" s="14"/>
      <c r="M23" s="15"/>
      <c r="N23" s="15"/>
      <c r="O23" s="15"/>
    </row>
    <row r="24" spans="1:15" x14ac:dyDescent="0.25">
      <c r="A24" s="5">
        <v>36</v>
      </c>
      <c r="B24" s="4" t="s">
        <v>95</v>
      </c>
      <c r="C24" s="4"/>
      <c r="D24" s="11">
        <f>(3/18)*2.5</f>
        <v>0.41666666666666663</v>
      </c>
      <c r="E24" s="11">
        <f>(1/11)*2.5</f>
        <v>0.22727272727272729</v>
      </c>
      <c r="F24" s="11">
        <f t="shared" si="0"/>
        <v>0.64393939393939392</v>
      </c>
      <c r="G24" s="14"/>
      <c r="H24" s="14"/>
      <c r="I24" s="14"/>
      <c r="J24" s="14"/>
      <c r="K24" s="16">
        <f t="shared" si="1"/>
        <v>0.64393939393939392</v>
      </c>
      <c r="L24" s="14"/>
      <c r="M24" s="15"/>
      <c r="N24" s="15"/>
      <c r="O24" s="15"/>
    </row>
    <row r="25" spans="1:15" x14ac:dyDescent="0.25">
      <c r="A25" s="5">
        <v>37</v>
      </c>
      <c r="B25" s="4" t="s">
        <v>96</v>
      </c>
      <c r="C25" s="4"/>
      <c r="D25" s="11">
        <f>(4/18)*2.5</f>
        <v>0.55555555555555558</v>
      </c>
      <c r="E25" s="11">
        <f>(4/11)*2.5</f>
        <v>0.90909090909090917</v>
      </c>
      <c r="F25" s="11">
        <f t="shared" si="0"/>
        <v>1.4646464646464648</v>
      </c>
      <c r="G25" s="14"/>
      <c r="H25" s="14"/>
      <c r="I25" s="14"/>
      <c r="J25" s="14"/>
      <c r="K25" s="16">
        <f t="shared" si="1"/>
        <v>1.4646464646464648</v>
      </c>
      <c r="L25" s="14"/>
      <c r="M25" s="15"/>
      <c r="N25" s="15"/>
      <c r="O25" s="15"/>
    </row>
    <row r="26" spans="1:15" x14ac:dyDescent="0.25">
      <c r="A26" s="5">
        <v>38</v>
      </c>
      <c r="B26" s="4" t="s">
        <v>97</v>
      </c>
      <c r="C26" s="4"/>
      <c r="D26" s="11">
        <f>(11/18)*2.5</f>
        <v>1.5277777777777779</v>
      </c>
      <c r="E26" s="11">
        <f>(7/11)*2.5</f>
        <v>1.5909090909090908</v>
      </c>
      <c r="F26" s="11">
        <f t="shared" si="0"/>
        <v>3.1186868686868685</v>
      </c>
      <c r="G26" s="14"/>
      <c r="H26" s="14"/>
      <c r="I26" s="14"/>
      <c r="J26" s="14"/>
      <c r="K26" s="16">
        <f t="shared" si="1"/>
        <v>3.1186868686868685</v>
      </c>
      <c r="L26" s="14"/>
      <c r="M26" s="15"/>
      <c r="N26" s="15"/>
      <c r="O26" s="15"/>
    </row>
    <row r="27" spans="1:15" x14ac:dyDescent="0.25">
      <c r="A27" s="5">
        <v>39</v>
      </c>
      <c r="B27" s="4" t="s">
        <v>98</v>
      </c>
      <c r="C27" s="4"/>
      <c r="D27" s="11">
        <f>(3/18)*2.5</f>
        <v>0.41666666666666663</v>
      </c>
      <c r="E27" s="11">
        <f>(2/11)*2.5</f>
        <v>0.45454545454545459</v>
      </c>
      <c r="F27" s="11">
        <f t="shared" si="0"/>
        <v>0.87121212121212122</v>
      </c>
      <c r="G27" s="14"/>
      <c r="H27" s="14"/>
      <c r="I27" s="14"/>
      <c r="J27" s="14"/>
      <c r="K27" s="16">
        <f t="shared" si="1"/>
        <v>0.87121212121212122</v>
      </c>
      <c r="L27" s="14"/>
      <c r="M27" s="15"/>
      <c r="N27" s="15"/>
      <c r="O27" s="15"/>
    </row>
    <row r="28" spans="1:15" x14ac:dyDescent="0.25">
      <c r="A28" s="5">
        <v>40</v>
      </c>
      <c r="B28" s="4" t="s">
        <v>99</v>
      </c>
      <c r="C28" s="4"/>
      <c r="D28" s="11">
        <f>(7/18)*2.5</f>
        <v>0.97222222222222221</v>
      </c>
      <c r="E28" s="11">
        <f>(5/11)*2.5</f>
        <v>1.1363636363636362</v>
      </c>
      <c r="F28" s="11">
        <f t="shared" si="0"/>
        <v>2.1085858585858586</v>
      </c>
      <c r="G28" s="14"/>
      <c r="H28" s="14"/>
      <c r="I28" s="14"/>
      <c r="J28" s="14"/>
      <c r="K28" s="16">
        <f t="shared" si="1"/>
        <v>2.1085858585858586</v>
      </c>
      <c r="L28" s="14"/>
      <c r="M28" s="15"/>
      <c r="N28" s="15"/>
      <c r="O28" s="15"/>
    </row>
    <row r="29" spans="1:15" x14ac:dyDescent="0.25">
      <c r="A29" s="5">
        <v>41</v>
      </c>
      <c r="B29" s="4" t="s">
        <v>100</v>
      </c>
      <c r="C29" s="4"/>
      <c r="D29" s="11">
        <f>(6/18)*2.5</f>
        <v>0.83333333333333326</v>
      </c>
      <c r="E29" s="11">
        <f>(5/11)*2.5</f>
        <v>1.1363636363636362</v>
      </c>
      <c r="F29" s="11">
        <f t="shared" si="0"/>
        <v>1.9696969696969695</v>
      </c>
      <c r="G29" s="14"/>
      <c r="H29" s="14"/>
      <c r="I29" s="14"/>
      <c r="J29" s="14"/>
      <c r="K29" s="16">
        <f t="shared" si="1"/>
        <v>1.9696969696969695</v>
      </c>
      <c r="L29" s="14"/>
      <c r="M29" s="15"/>
      <c r="N29" s="15"/>
      <c r="O29" s="15"/>
    </row>
    <row r="30" spans="1:15" x14ac:dyDescent="0.25">
      <c r="A30" s="5">
        <v>42</v>
      </c>
      <c r="B30" s="4" t="s">
        <v>101</v>
      </c>
      <c r="C30" s="4"/>
      <c r="D30" s="11">
        <f>(11/18)*2.5</f>
        <v>1.5277777777777779</v>
      </c>
      <c r="E30" s="11">
        <f>(8/11)*2.5</f>
        <v>1.8181818181818183</v>
      </c>
      <c r="F30" s="11">
        <f t="shared" si="0"/>
        <v>3.345959595959596</v>
      </c>
      <c r="G30" s="14"/>
      <c r="H30" s="14"/>
      <c r="I30" s="14"/>
      <c r="J30" s="14"/>
      <c r="K30" s="16">
        <f t="shared" si="1"/>
        <v>3.345959595959596</v>
      </c>
      <c r="L30" s="14"/>
      <c r="M30" s="15"/>
      <c r="N30" s="15"/>
      <c r="O30" s="15"/>
    </row>
    <row r="31" spans="1:15" x14ac:dyDescent="0.25">
      <c r="A31" s="5">
        <v>43</v>
      </c>
      <c r="B31" s="4" t="s">
        <v>102</v>
      </c>
      <c r="C31" s="4"/>
      <c r="D31" s="11">
        <f>(12/18)*2.5</f>
        <v>1.6666666666666665</v>
      </c>
      <c r="E31" s="11">
        <f>(4/11)*2.5</f>
        <v>0.90909090909090917</v>
      </c>
      <c r="F31" s="11">
        <f t="shared" si="0"/>
        <v>2.5757575757575757</v>
      </c>
      <c r="G31" s="14"/>
      <c r="H31" s="14"/>
      <c r="I31" s="14"/>
      <c r="J31" s="14"/>
      <c r="K31" s="16">
        <f t="shared" si="1"/>
        <v>2.5757575757575757</v>
      </c>
      <c r="L31" s="14"/>
      <c r="M31" s="15"/>
      <c r="N31" s="15"/>
      <c r="O31" s="15"/>
    </row>
    <row r="32" spans="1:15" x14ac:dyDescent="0.25">
      <c r="A32" s="5">
        <v>44</v>
      </c>
      <c r="B32" s="4" t="s">
        <v>103</v>
      </c>
      <c r="C32" s="4"/>
      <c r="D32" s="11">
        <f>(3/18)*2.5</f>
        <v>0.41666666666666663</v>
      </c>
      <c r="E32" s="11">
        <f>(2/11)*2.5</f>
        <v>0.45454545454545459</v>
      </c>
      <c r="F32" s="11">
        <f t="shared" si="0"/>
        <v>0.87121212121212122</v>
      </c>
      <c r="G32" s="14"/>
      <c r="H32" s="14"/>
      <c r="I32" s="14"/>
      <c r="J32" s="14"/>
      <c r="K32" s="16">
        <f t="shared" si="1"/>
        <v>0.87121212121212122</v>
      </c>
      <c r="L32" s="14"/>
      <c r="M32" s="15"/>
      <c r="N32" s="15"/>
      <c r="O32" s="15"/>
    </row>
    <row r="33" spans="1:15" x14ac:dyDescent="0.25">
      <c r="A33" s="5">
        <v>46</v>
      </c>
      <c r="B33" s="4" t="s">
        <v>105</v>
      </c>
      <c r="C33" s="4"/>
      <c r="D33" s="11">
        <f>(1/18)*2.5</f>
        <v>0.1388888888888889</v>
      </c>
      <c r="E33" s="11">
        <f>(2/11)*2.5</f>
        <v>0.45454545454545459</v>
      </c>
      <c r="F33" s="11">
        <f t="shared" si="0"/>
        <v>0.59343434343434343</v>
      </c>
      <c r="G33" s="14"/>
      <c r="H33" s="14"/>
      <c r="I33" s="14"/>
      <c r="J33" s="14"/>
      <c r="K33" s="16">
        <f t="shared" si="1"/>
        <v>0.59343434343434343</v>
      </c>
      <c r="L33" s="14"/>
      <c r="M33" s="15"/>
      <c r="N33" s="15"/>
      <c r="O33" s="15"/>
    </row>
    <row r="34" spans="1:15" x14ac:dyDescent="0.25">
      <c r="A34" s="5">
        <v>47</v>
      </c>
      <c r="B34" s="4" t="s">
        <v>106</v>
      </c>
      <c r="C34" s="4"/>
      <c r="D34" s="11">
        <f>(3/18)*2.5</f>
        <v>0.41666666666666663</v>
      </c>
      <c r="E34" s="11">
        <f>(1/11)*2.5</f>
        <v>0.22727272727272729</v>
      </c>
      <c r="F34" s="11">
        <f t="shared" si="0"/>
        <v>0.64393939393939392</v>
      </c>
      <c r="G34" s="14"/>
      <c r="H34" s="14"/>
      <c r="I34" s="14"/>
      <c r="J34" s="14"/>
      <c r="K34" s="16">
        <f t="shared" si="1"/>
        <v>0.64393939393939392</v>
      </c>
      <c r="L34" s="14"/>
      <c r="M34" s="15"/>
      <c r="N34" s="15"/>
      <c r="O34" s="15"/>
    </row>
    <row r="35" spans="1:15" x14ac:dyDescent="0.25">
      <c r="A35" s="5">
        <v>48</v>
      </c>
      <c r="B35" s="4" t="s">
        <v>57</v>
      </c>
      <c r="C35" s="4"/>
      <c r="D35" s="11">
        <f>(2/18)*2.5</f>
        <v>0.27777777777777779</v>
      </c>
      <c r="E35" s="11">
        <f t="shared" si="2"/>
        <v>0</v>
      </c>
      <c r="F35" s="11">
        <f t="shared" si="0"/>
        <v>0.27777777777777779</v>
      </c>
      <c r="G35" s="14"/>
      <c r="H35" s="14"/>
      <c r="I35" s="14"/>
      <c r="J35" s="14"/>
      <c r="K35" s="16">
        <f t="shared" si="1"/>
        <v>0.27777777777777779</v>
      </c>
      <c r="L35" s="14"/>
      <c r="M35" s="15"/>
      <c r="N35" s="15"/>
      <c r="O35" s="15"/>
    </row>
    <row r="36" spans="1:15" x14ac:dyDescent="0.25">
      <c r="A36" s="5">
        <v>49</v>
      </c>
      <c r="B36" s="4" t="s">
        <v>107</v>
      </c>
      <c r="C36" s="4"/>
      <c r="D36" s="11">
        <f>(11/18)*2.5</f>
        <v>1.5277777777777779</v>
      </c>
      <c r="E36" s="11">
        <f>(5/11)*2.5</f>
        <v>1.1363636363636362</v>
      </c>
      <c r="F36" s="11">
        <f t="shared" si="0"/>
        <v>2.6641414141414144</v>
      </c>
      <c r="G36" s="14"/>
      <c r="H36" s="14"/>
      <c r="I36" s="14"/>
      <c r="J36" s="14"/>
      <c r="K36" s="16">
        <f t="shared" si="1"/>
        <v>2.6641414141414144</v>
      </c>
      <c r="L36" s="14"/>
      <c r="M36" s="15"/>
      <c r="N36" s="15"/>
      <c r="O36" s="15"/>
    </row>
    <row r="37" spans="1:15" x14ac:dyDescent="0.25">
      <c r="A37" s="5">
        <v>50</v>
      </c>
      <c r="B37" s="4" t="s">
        <v>108</v>
      </c>
      <c r="C37" s="4"/>
      <c r="D37" s="11">
        <f>(15/18)*2.5</f>
        <v>2.0833333333333335</v>
      </c>
      <c r="E37" s="11">
        <f>(5/11)*2.5</f>
        <v>1.1363636363636362</v>
      </c>
      <c r="F37" s="11">
        <f t="shared" si="0"/>
        <v>3.2196969696969697</v>
      </c>
      <c r="G37" s="14"/>
      <c r="H37" s="14"/>
      <c r="I37" s="14"/>
      <c r="J37" s="14"/>
      <c r="K37" s="16">
        <f t="shared" si="1"/>
        <v>3.2196969696969697</v>
      </c>
      <c r="L37" s="14"/>
      <c r="M37" s="15"/>
      <c r="N37" s="15"/>
      <c r="O37" s="15"/>
    </row>
    <row r="38" spans="1:15" x14ac:dyDescent="0.25">
      <c r="A38" s="5">
        <v>51</v>
      </c>
      <c r="B38" s="4" t="s">
        <v>109</v>
      </c>
      <c r="C38" s="4"/>
      <c r="D38" s="11">
        <f>(2/18)*2.5</f>
        <v>0.27777777777777779</v>
      </c>
      <c r="E38" s="11">
        <f>(2/11)*2.5</f>
        <v>0.45454545454545459</v>
      </c>
      <c r="F38" s="11">
        <f t="shared" si="0"/>
        <v>0.73232323232323238</v>
      </c>
      <c r="G38" s="14"/>
      <c r="H38" s="14"/>
      <c r="I38" s="14"/>
      <c r="J38" s="14"/>
      <c r="K38" s="16">
        <f t="shared" si="1"/>
        <v>0.73232323232323238</v>
      </c>
      <c r="L38" s="14"/>
      <c r="M38" s="15"/>
      <c r="N38" s="15"/>
      <c r="O38" s="15"/>
    </row>
    <row r="39" spans="1:15" x14ac:dyDescent="0.25">
      <c r="A39" s="5">
        <v>52</v>
      </c>
      <c r="B39" s="4" t="s">
        <v>110</v>
      </c>
      <c r="C39" s="4"/>
      <c r="D39" s="11">
        <f>(1/18)*2.5</f>
        <v>0.1388888888888889</v>
      </c>
      <c r="E39" s="11">
        <f>(2/11)*2.5</f>
        <v>0.45454545454545459</v>
      </c>
      <c r="F39" s="11">
        <f t="shared" si="0"/>
        <v>0.59343434343434343</v>
      </c>
      <c r="G39" s="14"/>
      <c r="H39" s="14"/>
      <c r="I39" s="14"/>
      <c r="J39" s="14"/>
      <c r="K39" s="16">
        <f t="shared" si="1"/>
        <v>0.59343434343434343</v>
      </c>
      <c r="L39" s="14"/>
      <c r="M39" s="15"/>
      <c r="N39" s="15"/>
      <c r="O39" s="15"/>
    </row>
    <row r="40" spans="1:15" x14ac:dyDescent="0.25">
      <c r="A40" s="5">
        <v>53</v>
      </c>
      <c r="B40" s="4" t="s">
        <v>111</v>
      </c>
      <c r="C40" s="4"/>
      <c r="D40" s="11">
        <f>(1/18)*2.5</f>
        <v>0.1388888888888889</v>
      </c>
      <c r="E40" s="11">
        <f>(3/11)*2.5</f>
        <v>0.68181818181818177</v>
      </c>
      <c r="F40" s="11">
        <f t="shared" si="0"/>
        <v>0.82070707070707072</v>
      </c>
      <c r="G40" s="14"/>
      <c r="H40" s="14"/>
      <c r="I40" s="14"/>
      <c r="J40" s="14"/>
      <c r="K40" s="16">
        <f t="shared" si="1"/>
        <v>0.82070707070707072</v>
      </c>
      <c r="L40" s="14"/>
      <c r="M40" s="15"/>
      <c r="N40" s="15"/>
      <c r="O40" s="15"/>
    </row>
    <row r="41" spans="1:15" x14ac:dyDescent="0.25">
      <c r="A41" s="5">
        <v>54</v>
      </c>
      <c r="B41" s="4" t="s">
        <v>112</v>
      </c>
      <c r="C41" s="4"/>
      <c r="D41" s="11">
        <f>(1/18)*2.5</f>
        <v>0.1388888888888889</v>
      </c>
      <c r="E41" s="11">
        <f t="shared" si="2"/>
        <v>0</v>
      </c>
      <c r="F41" s="11">
        <f t="shared" si="0"/>
        <v>0.1388888888888889</v>
      </c>
      <c r="G41" s="14"/>
      <c r="H41" s="14"/>
      <c r="I41" s="14"/>
      <c r="J41" s="14"/>
      <c r="K41" s="16">
        <f t="shared" si="1"/>
        <v>0.1388888888888889</v>
      </c>
      <c r="L41" s="14"/>
      <c r="M41" s="15"/>
      <c r="N41" s="15"/>
      <c r="O41" s="15"/>
    </row>
    <row r="42" spans="1:15" x14ac:dyDescent="0.25">
      <c r="A42" s="5">
        <v>56</v>
      </c>
      <c r="B42" s="4" t="s">
        <v>114</v>
      </c>
      <c r="C42" s="4"/>
      <c r="D42" s="11">
        <f>(10/18)*2.5</f>
        <v>1.3888888888888888</v>
      </c>
      <c r="E42" s="11">
        <f t="shared" si="2"/>
        <v>0</v>
      </c>
      <c r="F42" s="11">
        <f t="shared" si="0"/>
        <v>1.3888888888888888</v>
      </c>
      <c r="G42" s="14"/>
      <c r="H42" s="14"/>
      <c r="I42" s="14"/>
      <c r="J42" s="14"/>
      <c r="K42" s="16">
        <f t="shared" si="1"/>
        <v>1.3888888888888888</v>
      </c>
      <c r="L42" s="14"/>
      <c r="M42" s="15"/>
      <c r="N42" s="15"/>
      <c r="O42" s="15"/>
    </row>
    <row r="43" spans="1:15" x14ac:dyDescent="0.25">
      <c r="K43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Predavanja</vt:lpstr>
      <vt:lpstr>Vežbe</vt:lpstr>
      <vt:lpstr>Bodovi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Rondovic</dc:creator>
  <cp:lastModifiedBy>Mihajlo Etinski</cp:lastModifiedBy>
  <dcterms:created xsi:type="dcterms:W3CDTF">2025-07-28T12:12:10Z</dcterms:created>
  <dcterms:modified xsi:type="dcterms:W3CDTF">2025-07-29T20:57:05Z</dcterms:modified>
</cp:coreProperties>
</file>